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wmgld-my.sharepoint.com/personal/jcollins_wmgld_com1/Documents/"/>
    </mc:Choice>
  </mc:AlternateContent>
  <xr:revisionPtr revIDLastSave="0" documentId="8_{60BB24C3-98B4-4AF9-9EFA-AD63DAE7452F}" xr6:coauthVersionLast="47" xr6:coauthVersionMax="47" xr10:uidLastSave="{00000000-0000-0000-0000-000000000000}"/>
  <bookViews>
    <workbookView xWindow="-120" yWindow="-120" windowWidth="29040" windowHeight="15840" activeTab="1" xr2:uid="{00000000-000D-0000-FFFF-FFFF00000000}"/>
  </bookViews>
  <sheets>
    <sheet name="Info" sheetId="13" r:id="rId1"/>
    <sheet name="Inputs" sheetId="1" r:id="rId2"/>
    <sheet name="Calculations" sheetId="3" r:id="rId3"/>
    <sheet name="Outputs" sheetId="11" r:id="rId4"/>
    <sheet name="Actual Performance Tracking" sheetId="12" r:id="rId5"/>
  </sheets>
  <definedNames>
    <definedName name="_xlnm.Print_Area" localSheetId="4">'Actual Performance Tracking'!$B$2:$N$18</definedName>
    <definedName name="_xlnm.Print_Area" localSheetId="2">Calculations!$B$2:$O$47</definedName>
    <definedName name="_xlnm.Print_Area" localSheetId="0">Info!$B$2:$B$5</definedName>
    <definedName name="_xlnm.Print_Area" localSheetId="1">Inputs!$B$2:$E$41</definedName>
    <definedName name="_xlnm.Print_Area" localSheetId="3">Outputs!$B$2:$F$13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 l="1"/>
  <c r="O5" i="12"/>
  <c r="C17" i="12"/>
  <c r="C18" i="12"/>
  <c r="K5" i="12"/>
  <c r="E5" i="12"/>
  <c r="E6" i="12"/>
  <c r="E7" i="12"/>
  <c r="E8" i="12"/>
  <c r="E9" i="12"/>
  <c r="E10" i="12"/>
  <c r="E11" i="12"/>
  <c r="E12" i="12"/>
  <c r="E13" i="12"/>
  <c r="E14" i="12"/>
  <c r="E15" i="12"/>
  <c r="E16" i="12"/>
  <c r="G6" i="12"/>
  <c r="H6" i="12"/>
  <c r="G7" i="12"/>
  <c r="H7" i="12"/>
  <c r="G8" i="12"/>
  <c r="H8" i="12"/>
  <c r="G9" i="12"/>
  <c r="H9" i="12"/>
  <c r="G10" i="12"/>
  <c r="H10" i="12"/>
  <c r="G11" i="12"/>
  <c r="H11" i="12"/>
  <c r="G12" i="12"/>
  <c r="H12" i="12"/>
  <c r="G13" i="12"/>
  <c r="H13" i="12"/>
  <c r="G14" i="12"/>
  <c r="H14" i="12"/>
  <c r="G15" i="12"/>
  <c r="H15" i="12"/>
  <c r="G16" i="12"/>
  <c r="H16" i="12"/>
  <c r="H5" i="12"/>
  <c r="G5" i="12"/>
  <c r="D18" i="12"/>
  <c r="D12" i="12" s="1"/>
  <c r="F12" i="12" s="1"/>
  <c r="D11" i="11"/>
  <c r="L23" i="3"/>
  <c r="L22" i="3"/>
  <c r="M22" i="3" s="1"/>
  <c r="C13" i="11"/>
  <c r="D12" i="11"/>
  <c r="H23" i="3"/>
  <c r="H22" i="3"/>
  <c r="D41" i="1"/>
  <c r="C28" i="1"/>
  <c r="D23" i="1"/>
  <c r="D22" i="3"/>
  <c r="D9" i="12" l="1"/>
  <c r="F9" i="12" s="1"/>
  <c r="D16" i="12"/>
  <c r="F16" i="12" s="1"/>
  <c r="D8" i="12"/>
  <c r="F8" i="12" s="1"/>
  <c r="D5" i="12"/>
  <c r="D15" i="12"/>
  <c r="F15" i="12" s="1"/>
  <c r="D7" i="12"/>
  <c r="F7" i="12" s="1"/>
  <c r="D11" i="12"/>
  <c r="F11" i="12" s="1"/>
  <c r="D6" i="12"/>
  <c r="F6" i="12" s="1"/>
  <c r="D10" i="12"/>
  <c r="F10" i="12" s="1"/>
  <c r="D14" i="12"/>
  <c r="F14" i="12" s="1"/>
  <c r="D13" i="12"/>
  <c r="F13" i="12" s="1"/>
  <c r="M23" i="3"/>
  <c r="D12" i="3"/>
  <c r="F5" i="12" l="1"/>
  <c r="L5" i="12" s="1"/>
  <c r="I5" i="12"/>
  <c r="D17" i="12"/>
  <c r="D5" i="3"/>
  <c r="M5" i="12" l="1"/>
  <c r="J5" i="12"/>
  <c r="N5" i="12"/>
  <c r="D8" i="3"/>
  <c r="F18" i="12"/>
  <c r="E18" i="12"/>
  <c r="F17" i="12"/>
  <c r="E17" i="12"/>
  <c r="D40" i="1"/>
  <c r="H17" i="12"/>
  <c r="G17" i="12"/>
  <c r="K16" i="12"/>
  <c r="L16" i="12"/>
  <c r="I16" i="12"/>
  <c r="K15" i="12"/>
  <c r="L15" i="12"/>
  <c r="I15" i="12"/>
  <c r="K14" i="12"/>
  <c r="L14" i="12"/>
  <c r="I14" i="12"/>
  <c r="K13" i="12"/>
  <c r="L13" i="12"/>
  <c r="I13" i="12"/>
  <c r="J13" i="12" s="1"/>
  <c r="K12" i="12"/>
  <c r="L12" i="12"/>
  <c r="I12" i="12"/>
  <c r="K11" i="12"/>
  <c r="L11" i="12"/>
  <c r="I11" i="12"/>
  <c r="K10" i="12"/>
  <c r="L10" i="12"/>
  <c r="I10" i="12"/>
  <c r="K9" i="12"/>
  <c r="L9" i="12"/>
  <c r="I9" i="12"/>
  <c r="J9" i="12" s="1"/>
  <c r="K8" i="12"/>
  <c r="L8" i="12"/>
  <c r="I8" i="12"/>
  <c r="K7" i="12"/>
  <c r="L7" i="12"/>
  <c r="I7" i="12"/>
  <c r="J7" i="12" s="1"/>
  <c r="K6" i="12"/>
  <c r="L6" i="12"/>
  <c r="I6" i="12"/>
  <c r="N11" i="12" l="1"/>
  <c r="O11" i="12" s="1"/>
  <c r="N14" i="12"/>
  <c r="O14" i="12" s="1"/>
  <c r="N10" i="12"/>
  <c r="O10" i="12" s="1"/>
  <c r="M12" i="12"/>
  <c r="N12" i="12" s="1"/>
  <c r="O12" i="12" s="1"/>
  <c r="J12" i="12"/>
  <c r="M15" i="12"/>
  <c r="N15" i="12" s="1"/>
  <c r="O15" i="12" s="1"/>
  <c r="J15" i="12"/>
  <c r="M8" i="12"/>
  <c r="N8" i="12" s="1"/>
  <c r="O8" i="12" s="1"/>
  <c r="J8" i="12"/>
  <c r="M16" i="12"/>
  <c r="N16" i="12" s="1"/>
  <c r="O16" i="12" s="1"/>
  <c r="J16" i="12"/>
  <c r="M11" i="12"/>
  <c r="J11" i="12"/>
  <c r="M10" i="12"/>
  <c r="J10" i="12"/>
  <c r="M6" i="12"/>
  <c r="N6" i="12" s="1"/>
  <c r="O6" i="12" s="1"/>
  <c r="J6" i="12"/>
  <c r="M14" i="12"/>
  <c r="J14" i="12"/>
  <c r="M9" i="12"/>
  <c r="N9" i="12" s="1"/>
  <c r="O9" i="12" s="1"/>
  <c r="K17" i="12"/>
  <c r="I17" i="12"/>
  <c r="M13" i="12"/>
  <c r="N13" i="12" s="1"/>
  <c r="O13" i="12" s="1"/>
  <c r="M7" i="12"/>
  <c r="N7" i="12" s="1"/>
  <c r="O7" i="12" s="1"/>
  <c r="I18" i="12"/>
  <c r="L17" i="12"/>
  <c r="K18" i="12"/>
  <c r="L18" i="12"/>
  <c r="M17" i="12" l="1"/>
  <c r="J17" i="12"/>
  <c r="J18" i="12"/>
  <c r="M18" i="12"/>
  <c r="N18" i="12" s="1"/>
  <c r="O18" i="12" s="1"/>
  <c r="N17" i="12" l="1"/>
  <c r="O17" i="12" s="1"/>
  <c r="C22" i="3" l="1"/>
  <c r="C23" i="3" s="1"/>
  <c r="C24" i="3" s="1"/>
  <c r="C25" i="3" s="1"/>
  <c r="C26" i="3" s="1"/>
  <c r="C27" i="3" s="1"/>
  <c r="C28" i="3" s="1"/>
  <c r="C29" i="3" s="1"/>
  <c r="C30" i="3" s="1"/>
  <c r="C31" i="3" s="1"/>
  <c r="C32" i="3" s="1"/>
  <c r="C33" i="3" s="1"/>
  <c r="C34" i="3" s="1"/>
  <c r="C35" i="3" s="1"/>
  <c r="C36" i="3" s="1"/>
  <c r="C37" i="3" s="1"/>
  <c r="C38" i="3" s="1"/>
  <c r="C39" i="3" s="1"/>
  <c r="C40" i="3" s="1"/>
  <c r="C41" i="3" s="1"/>
  <c r="C42" i="3" s="1"/>
  <c r="D23" i="3"/>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C43" i="3" l="1"/>
  <c r="D7" i="3"/>
  <c r="D6" i="3"/>
  <c r="C44" i="3" l="1"/>
  <c r="D9" i="3"/>
  <c r="H47" i="3" l="1"/>
  <c r="C45" i="3"/>
  <c r="C46" i="3" l="1"/>
  <c r="D13" i="3"/>
  <c r="E44" i="3" l="1"/>
  <c r="F44" i="3" s="1"/>
  <c r="E46" i="3"/>
  <c r="F46" i="3" s="1"/>
  <c r="E42" i="3"/>
  <c r="F42" i="3" s="1"/>
  <c r="E45" i="3"/>
  <c r="F45" i="3" s="1"/>
  <c r="E43" i="3"/>
  <c r="F43" i="3" s="1"/>
  <c r="D15" i="3"/>
  <c r="E24" i="3"/>
  <c r="F24" i="3" s="1"/>
  <c r="E23" i="3"/>
  <c r="F23" i="3" s="1"/>
  <c r="E34" i="3"/>
  <c r="F34" i="3" s="1"/>
  <c r="E36" i="3"/>
  <c r="F36" i="3" s="1"/>
  <c r="E27" i="3"/>
  <c r="F27" i="3" s="1"/>
  <c r="E26" i="3"/>
  <c r="F26" i="3" s="1"/>
  <c r="E35" i="3"/>
  <c r="F35" i="3" s="1"/>
  <c r="E31" i="3"/>
  <c r="F31" i="3" s="1"/>
  <c r="E28" i="3"/>
  <c r="F28" i="3" s="1"/>
  <c r="E25" i="3"/>
  <c r="F25" i="3" s="1"/>
  <c r="E22" i="3"/>
  <c r="E39" i="3"/>
  <c r="F39" i="3" s="1"/>
  <c r="E37" i="3"/>
  <c r="F37" i="3" s="1"/>
  <c r="E38" i="3"/>
  <c r="F38" i="3" s="1"/>
  <c r="E30" i="3"/>
  <c r="F30" i="3" s="1"/>
  <c r="E41" i="3"/>
  <c r="F41" i="3" s="1"/>
  <c r="E32" i="3"/>
  <c r="F32" i="3" s="1"/>
  <c r="E40" i="3"/>
  <c r="F40" i="3" s="1"/>
  <c r="E33" i="3"/>
  <c r="F33" i="3" s="1"/>
  <c r="E29" i="3"/>
  <c r="F29" i="3" s="1"/>
  <c r="F22" i="3" l="1"/>
  <c r="E47" i="3"/>
  <c r="F47" i="3" l="1"/>
  <c r="G22" i="3"/>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D5" i="11" l="1"/>
  <c r="I22" i="3"/>
  <c r="J22" i="3" s="1"/>
  <c r="D14" i="3"/>
  <c r="C11" i="11" l="1"/>
  <c r="I23" i="3"/>
  <c r="K22" i="3"/>
  <c r="N22" i="3" s="1"/>
  <c r="I24" i="3" l="1"/>
  <c r="K23" i="3"/>
  <c r="J23" i="3"/>
  <c r="J24" i="3" l="1"/>
  <c r="I25" i="3"/>
  <c r="K24" i="3"/>
  <c r="L24" i="3" l="1"/>
  <c r="N24" i="3" s="1"/>
  <c r="O22" i="3"/>
  <c r="I26" i="3"/>
  <c r="K25" i="3"/>
  <c r="J25" i="3"/>
  <c r="N23" i="3"/>
  <c r="M24" i="3" l="1"/>
  <c r="I27" i="3"/>
  <c r="J26" i="3"/>
  <c r="K26" i="3"/>
  <c r="O23" i="3"/>
  <c r="O24" i="3" s="1"/>
  <c r="L25" i="3"/>
  <c r="N25" i="3" l="1"/>
  <c r="O25" i="3" s="1"/>
  <c r="M25" i="3"/>
  <c r="L26" i="3"/>
  <c r="I28" i="3"/>
  <c r="K27" i="3"/>
  <c r="J27" i="3"/>
  <c r="J28" i="3" l="1"/>
  <c r="K28" i="3"/>
  <c r="I29" i="3"/>
  <c r="M26" i="3"/>
  <c r="N26" i="3"/>
  <c r="L27" i="3"/>
  <c r="L28" i="3" l="1"/>
  <c r="N28" i="3" s="1"/>
  <c r="O26" i="3"/>
  <c r="J29" i="3"/>
  <c r="K29" i="3"/>
  <c r="I30" i="3"/>
  <c r="N27" i="3"/>
  <c r="M27" i="3"/>
  <c r="M28" i="3" l="1"/>
  <c r="J30" i="3"/>
  <c r="I31" i="3"/>
  <c r="K30" i="3"/>
  <c r="L29" i="3"/>
  <c r="O27" i="3"/>
  <c r="O28" i="3" s="1"/>
  <c r="I32" i="3" l="1"/>
  <c r="K31" i="3"/>
  <c r="J31" i="3"/>
  <c r="M29" i="3"/>
  <c r="N29" i="3"/>
  <c r="O29" i="3" s="1"/>
  <c r="L30" i="3"/>
  <c r="M30" i="3" l="1"/>
  <c r="N30" i="3"/>
  <c r="O30" i="3" s="1"/>
  <c r="L31" i="3"/>
  <c r="K32" i="3"/>
  <c r="J32" i="3"/>
  <c r="I33" i="3"/>
  <c r="L32" i="3" l="1"/>
  <c r="N32" i="3" s="1"/>
  <c r="I34" i="3"/>
  <c r="J33" i="3"/>
  <c r="K33" i="3"/>
  <c r="M31" i="3"/>
  <c r="N31" i="3"/>
  <c r="O31" i="3" s="1"/>
  <c r="M32" i="3" l="1"/>
  <c r="O32" i="3"/>
  <c r="L33" i="3"/>
  <c r="J34" i="3"/>
  <c r="I35" i="3"/>
  <c r="K34" i="3"/>
  <c r="M33" i="3" l="1"/>
  <c r="N33" i="3"/>
  <c r="O33" i="3" s="1"/>
  <c r="L34" i="3"/>
  <c r="N34" i="3" s="1"/>
  <c r="I36" i="3"/>
  <c r="K35" i="3"/>
  <c r="J35" i="3"/>
  <c r="L35" i="3" s="1"/>
  <c r="O34" i="3" l="1"/>
  <c r="M34" i="3"/>
  <c r="M35" i="3" s="1"/>
  <c r="N35" i="3"/>
  <c r="K36" i="3"/>
  <c r="J36" i="3"/>
  <c r="L36" i="3" s="1"/>
  <c r="I37" i="3"/>
  <c r="O35" i="3" l="1"/>
  <c r="I38" i="3"/>
  <c r="J37" i="3"/>
  <c r="K37" i="3"/>
  <c r="M36" i="3"/>
  <c r="N36" i="3"/>
  <c r="O36" i="3" l="1"/>
  <c r="L37" i="3"/>
  <c r="I39" i="3"/>
  <c r="K38" i="3"/>
  <c r="J38" i="3"/>
  <c r="L38" i="3" l="1"/>
  <c r="N38" i="3" s="1"/>
  <c r="J39" i="3"/>
  <c r="I40" i="3"/>
  <c r="K39" i="3"/>
  <c r="M37" i="3"/>
  <c r="N37" i="3"/>
  <c r="O37" i="3" s="1"/>
  <c r="O38" i="3" l="1"/>
  <c r="M38" i="3"/>
  <c r="K40" i="3"/>
  <c r="J40" i="3"/>
  <c r="I41" i="3"/>
  <c r="I42" i="3" s="1"/>
  <c r="L39" i="3"/>
  <c r="I43" i="3" l="1"/>
  <c r="J42" i="3"/>
  <c r="K42" i="3"/>
  <c r="L40" i="3"/>
  <c r="N40" i="3" s="1"/>
  <c r="M39" i="3"/>
  <c r="N39" i="3"/>
  <c r="O39" i="3" s="1"/>
  <c r="J41" i="3"/>
  <c r="K41" i="3"/>
  <c r="J43" i="3" l="1"/>
  <c r="K43" i="3"/>
  <c r="I44" i="3"/>
  <c r="L42" i="3"/>
  <c r="M40" i="3"/>
  <c r="L41" i="3"/>
  <c r="O40" i="3"/>
  <c r="L43" i="3" l="1"/>
  <c r="N43" i="3" s="1"/>
  <c r="I45" i="3"/>
  <c r="J44" i="3"/>
  <c r="K44" i="3"/>
  <c r="N42" i="3"/>
  <c r="N41" i="3"/>
  <c r="O41" i="3" s="1"/>
  <c r="M41" i="3"/>
  <c r="M42" i="3" s="1"/>
  <c r="O42" i="3" l="1"/>
  <c r="O43" i="3" s="1"/>
  <c r="M43" i="3"/>
  <c r="L44" i="3"/>
  <c r="J45" i="3"/>
  <c r="K45" i="3"/>
  <c r="I46" i="3"/>
  <c r="I47" i="3"/>
  <c r="M44" i="3" l="1"/>
  <c r="N44" i="3"/>
  <c r="O44" i="3" s="1"/>
  <c r="L45" i="3"/>
  <c r="K46" i="3"/>
  <c r="J46" i="3"/>
  <c r="L46" i="3" s="1"/>
  <c r="K47" i="3"/>
  <c r="M45" i="3" l="1"/>
  <c r="M46" i="3" s="1"/>
  <c r="M47" i="3" s="1"/>
  <c r="N45" i="3"/>
  <c r="O45" i="3" s="1"/>
  <c r="J47" i="3"/>
  <c r="N46" i="3"/>
  <c r="L47" i="3"/>
  <c r="O46" i="3" l="1"/>
  <c r="O47" i="3" s="1"/>
  <c r="D7" i="11" s="1"/>
  <c r="D8" i="11"/>
  <c r="D13" i="11"/>
  <c r="E13" i="11" s="1"/>
  <c r="D6" i="11" l="1"/>
  <c r="N47" i="3"/>
</calcChain>
</file>

<file path=xl/sharedStrings.xml><?xml version="1.0" encoding="utf-8"?>
<sst xmlns="http://schemas.openxmlformats.org/spreadsheetml/2006/main" count="220" uniqueCount="129">
  <si>
    <t>Federal Tax Credit</t>
  </si>
  <si>
    <t>State Tax Credit</t>
  </si>
  <si>
    <t>%</t>
  </si>
  <si>
    <t>State Tax Credit Cap</t>
  </si>
  <si>
    <t>nominal $</t>
  </si>
  <si>
    <t>Degredation, Year 1</t>
  </si>
  <si>
    <t>Degredation, Year 2-25</t>
  </si>
  <si>
    <t>kWh</t>
  </si>
  <si>
    <t>nominal $/kWh</t>
  </si>
  <si>
    <t>Inputs</t>
  </si>
  <si>
    <t>Panel cost</t>
  </si>
  <si>
    <t>nominal $/W</t>
  </si>
  <si>
    <t>Number of panels</t>
  </si>
  <si>
    <t>#</t>
  </si>
  <si>
    <t>W</t>
  </si>
  <si>
    <t>Production - AC</t>
  </si>
  <si>
    <t>Capacity factor / ACDC conversion</t>
  </si>
  <si>
    <t>Percent of load met</t>
  </si>
  <si>
    <t>Results</t>
  </si>
  <si>
    <t>25-year total cost: Base Case</t>
  </si>
  <si>
    <t>25-year total cost: Solar Case</t>
  </si>
  <si>
    <t>Costs</t>
  </si>
  <si>
    <t>Total</t>
  </si>
  <si>
    <t>Base Case</t>
  </si>
  <si>
    <t>Solar Case</t>
  </si>
  <si>
    <t>Base</t>
  </si>
  <si>
    <t>Solar</t>
  </si>
  <si>
    <t>Year</t>
  </si>
  <si>
    <t>Electricity Used</t>
  </si>
  <si>
    <t>kWh Produced</t>
  </si>
  <si>
    <t>Totals:</t>
  </si>
  <si>
    <t>Notes</t>
  </si>
  <si>
    <t>nominal $/w</t>
  </si>
  <si>
    <t>Incentives</t>
  </si>
  <si>
    <t>Solar Installation Costs &amp; Performance</t>
  </si>
  <si>
    <t>Calculations</t>
  </si>
  <si>
    <t>Total system cost</t>
  </si>
  <si>
    <t>Outputs</t>
  </si>
  <si>
    <t>Difference</t>
  </si>
  <si>
    <t>Difference (Solar - Base)</t>
  </si>
  <si>
    <t>nominal $/year</t>
  </si>
  <si>
    <t>Bill Savings</t>
  </si>
  <si>
    <t>Customer cost</t>
  </si>
  <si>
    <t>Electricity Cost - Annual</t>
  </si>
  <si>
    <t>Electricity Cost - Cumulative</t>
  </si>
  <si>
    <t>Solar generation sold back to grid</t>
  </si>
  <si>
    <t>25-year total cost: Difference (Solar - Base)</t>
  </si>
  <si>
    <t>Payback</t>
  </si>
  <si>
    <t>years</t>
  </si>
  <si>
    <t>Electricity cost</t>
  </si>
  <si>
    <t>Total Cost - Annual</t>
  </si>
  <si>
    <t>Total Cost - Cumulative</t>
  </si>
  <si>
    <t>Month 1</t>
  </si>
  <si>
    <t>Month 2</t>
  </si>
  <si>
    <t>Month 3</t>
  </si>
  <si>
    <t>Month 4</t>
  </si>
  <si>
    <t>Month 5</t>
  </si>
  <si>
    <t>Month 6</t>
  </si>
  <si>
    <t>Month 7</t>
  </si>
  <si>
    <t>Month 8</t>
  </si>
  <si>
    <t>Month 9</t>
  </si>
  <si>
    <t>Month 10</t>
  </si>
  <si>
    <t>Month 11</t>
  </si>
  <si>
    <t>Month 12</t>
  </si>
  <si>
    <t>Average</t>
  </si>
  <si>
    <t>Electricity rate escalation</t>
  </si>
  <si>
    <t>Total Consumption (kWh)</t>
  </si>
  <si>
    <t>Dates</t>
  </si>
  <si>
    <t>n/a</t>
  </si>
  <si>
    <t>Electricity Revenue (Consumed at Point of Use) - Annual</t>
  </si>
  <si>
    <t>Electricity Revenue (Sent Back to Grid) - Annual</t>
  </si>
  <si>
    <t>Total electric rate (energy and distribution)</t>
  </si>
  <si>
    <t>Annual Household usage</t>
  </si>
  <si>
    <t>Default assumption</t>
  </si>
  <si>
    <t>Calculated</t>
  </si>
  <si>
    <t>Nameplate watts per panel - DC</t>
  </si>
  <si>
    <t>Nameplate System Size - DC</t>
  </si>
  <si>
    <t>a</t>
  </si>
  <si>
    <t>b</t>
  </si>
  <si>
    <t>c</t>
  </si>
  <si>
    <t>Electric Rates</t>
  </si>
  <si>
    <t>Solar Installation Costs &amp; Production</t>
  </si>
  <si>
    <t>Electric Use</t>
  </si>
  <si>
    <t>Total Electric Rate</t>
  </si>
  <si>
    <t>Solar Energy Credit Rate</t>
  </si>
  <si>
    <t>Actual Performance Tracking</t>
  </si>
  <si>
    <t>d</t>
  </si>
  <si>
    <t>e</t>
  </si>
  <si>
    <t>f = a - c</t>
  </si>
  <si>
    <t>g = b + f</t>
  </si>
  <si>
    <t>h = b * e</t>
  </si>
  <si>
    <t>i = c * d</t>
  </si>
  <si>
    <t>Solar Production 
(kWh)</t>
  </si>
  <si>
    <t>Solar Energy Credit Rate 
($/kWh)</t>
  </si>
  <si>
    <t>Total Rate 
($/kWh)</t>
  </si>
  <si>
    <t>Placeholder; replace with actual usage</t>
  </si>
  <si>
    <t>Info</t>
  </si>
  <si>
    <t>Utility Incentive</t>
  </si>
  <si>
    <t>Based on current customer data</t>
  </si>
  <si>
    <t>Utility Incentive Cap</t>
  </si>
  <si>
    <t>kW</t>
  </si>
  <si>
    <t>Recent 12 month average, rate provided for direct use</t>
  </si>
  <si>
    <t>Energy rate</t>
  </si>
  <si>
    <t>% of the energy rate</t>
  </si>
  <si>
    <t>Recent 12 month average</t>
  </si>
  <si>
    <t>Solar energy credit * energy rate</t>
  </si>
  <si>
    <t>Excess solar energy credit rate</t>
  </si>
  <si>
    <t>Excess solar energy credit</t>
  </si>
  <si>
    <t>% of total system cost</t>
  </si>
  <si>
    <t>NOTE: Maximum is 50% of total system cost</t>
  </si>
  <si>
    <t>NOTE: Residential cap is 10kW</t>
  </si>
  <si>
    <t>Version 1.1; updated 9/16/2019</t>
  </si>
  <si>
    <t>Welcome to the Solar Calculator! 
The purpose of this spreadsheet tool is to allow customers to better understand the costs, incentives, revenue streams, and payback period for solar installations before they install. Users can also leverage the tool again after installation to track actual performance over time. The tool takes inputs such as: (1) solar cost and production data from solar installers, (2) electric usage data from customer bills, (3) electric rates and (4) other default assumptions to help you assess the cost effectiveness of a solar installation for your home. Please make updates on the Inputs and Actual Performance Tracking tabs (colored in green). Please do not alter the Calculations and Outputs tabs (colored in yellow) as these tabs will automatically change based on your updates to the Inputs tab.</t>
  </si>
  <si>
    <t>Last update:</t>
  </si>
  <si>
    <t>Per EnergySage.com</t>
  </si>
  <si>
    <t>Available sq. ft. / sq. ft. per panel</t>
  </si>
  <si>
    <t>Number of panels * nameplace watts per panel - DC * panel production / 1000</t>
  </si>
  <si>
    <t>Grid Consumption - less the solar
(kWh)</t>
  </si>
  <si>
    <t>j = e * f</t>
  </si>
  <si>
    <t>k = h - i - j</t>
  </si>
  <si>
    <t>Solar Consumed Directly 
(kWh)</t>
  </si>
  <si>
    <t>Solar Sold to Grid 
(kWh)</t>
  </si>
  <si>
    <t>Grid Consumption
(kWh)</t>
  </si>
  <si>
    <t>Solar Credit  - sold to grid
($)</t>
  </si>
  <si>
    <t>Solar Offset - consumed directly
($)</t>
  </si>
  <si>
    <t>Electric Bill - with solar
($)</t>
  </si>
  <si>
    <t>Electric Bill - without solar
($)</t>
  </si>
  <si>
    <t>Electric Bill - with vs. without solar
($)</t>
  </si>
  <si>
    <t>l = k -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</si>
</sst>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quot;$&quot;#,##0.0"/>
    <numFmt numFmtId="167" formatCode="0.0%"/>
    <numFmt numFmtId="168" formatCode="_(&quot;$&quot;* #,##0.0000_);_(&quot;$&quot;* \(#,##0.0000\);_(&quot;$&quot;* &quot;-&quot;??_);_(@_)"/>
    <numFmt numFmtId="169" formatCode="0.0"/>
  </numFmts>
  <fonts count="28" x14ac:knownFonts="1">
    <font>
      <sz val="11"/>
      <color rgb="FF000000"/>
      <name val="Calibri"/>
    </font>
    <font>
      <i/>
      <sz val="11"/>
      <color rgb="FF000000"/>
      <name val="Calibri"/>
      <family val="2"/>
    </font>
    <font>
      <b/>
      <sz val="20"/>
      <color rgb="FF000000"/>
      <name val="Calibri"/>
      <family val="2"/>
    </font>
    <font>
      <b/>
      <sz val="11"/>
      <color rgb="FF000000"/>
      <name val="Calibri"/>
      <family val="2"/>
    </font>
    <font>
      <b/>
      <i/>
      <sz val="11"/>
      <color rgb="FF000000"/>
      <name val="Calibri"/>
      <family val="2"/>
    </font>
    <font>
      <sz val="11"/>
      <color rgb="FF0000FF"/>
      <name val="Calibri"/>
      <family val="2"/>
    </font>
    <font>
      <sz val="11"/>
      <color rgb="FFFF0000"/>
      <name val="Calibri"/>
      <family val="2"/>
    </font>
    <font>
      <b/>
      <sz val="14"/>
      <color rgb="FF000000"/>
      <name val="Calibri"/>
      <family val="2"/>
    </font>
    <font>
      <b/>
      <sz val="12"/>
      <color rgb="FF000000"/>
      <name val="Calibri"/>
      <family val="2"/>
    </font>
    <font>
      <b/>
      <u/>
      <sz val="11"/>
      <color rgb="FF000000"/>
      <name val="Calibri"/>
      <family val="2"/>
    </font>
    <font>
      <b/>
      <u/>
      <sz val="11"/>
      <color rgb="FF000000"/>
      <name val="Calibri"/>
      <family val="2"/>
    </font>
    <font>
      <b/>
      <sz val="10"/>
      <name val="Arial"/>
      <family val="2"/>
    </font>
    <font>
      <b/>
      <sz val="14"/>
      <color rgb="FFFFFFFF"/>
      <name val="Arial"/>
      <family val="2"/>
    </font>
    <font>
      <sz val="11"/>
      <color rgb="FF000000"/>
      <name val="Calibri"/>
      <family val="2"/>
    </font>
    <font>
      <b/>
      <sz val="11"/>
      <color rgb="FF000000"/>
      <name val="Calibri"/>
      <family val="2"/>
    </font>
    <font>
      <sz val="11"/>
      <color rgb="FF0000FF"/>
      <name val="Calibri"/>
      <family val="2"/>
    </font>
    <font>
      <sz val="11"/>
      <color rgb="FF000000"/>
      <name val="Calibri"/>
      <family val="2"/>
    </font>
    <font>
      <sz val="11"/>
      <color rgb="FFFF0000"/>
      <name val="Calibri"/>
      <family val="2"/>
    </font>
    <font>
      <b/>
      <sz val="20"/>
      <color rgb="FF000000"/>
      <name val="Calibri"/>
      <family val="2"/>
    </font>
    <font>
      <i/>
      <sz val="11"/>
      <color rgb="FF000000"/>
      <name val="Calibri"/>
      <family val="2"/>
    </font>
    <font>
      <b/>
      <u/>
      <sz val="11"/>
      <color rgb="FF000000"/>
      <name val="Calibri"/>
      <family val="2"/>
    </font>
    <font>
      <sz val="11"/>
      <name val="Calibri"/>
      <family val="2"/>
    </font>
    <font>
      <b/>
      <sz val="11"/>
      <name val="Calibri"/>
      <family val="2"/>
    </font>
    <font>
      <b/>
      <sz val="12"/>
      <name val="Calibri"/>
      <family val="2"/>
    </font>
    <font>
      <b/>
      <u/>
      <sz val="11"/>
      <name val="Calibri"/>
      <family val="2"/>
    </font>
    <font>
      <i/>
      <sz val="11"/>
      <name val="Calibri"/>
      <family val="2"/>
    </font>
    <font>
      <b/>
      <sz val="10"/>
      <name val="Arial"/>
      <family val="2"/>
    </font>
    <font>
      <b/>
      <sz val="14"/>
      <name val="Arial"/>
      <family val="2"/>
    </font>
  </fonts>
  <fills count="8">
    <fill>
      <patternFill patternType="none"/>
    </fill>
    <fill>
      <patternFill patternType="gray125"/>
    </fill>
    <fill>
      <patternFill patternType="solid">
        <fgColor rgb="FFBFBFBF"/>
        <bgColor rgb="FFBFBFBF"/>
      </patternFill>
    </fill>
    <fill>
      <patternFill patternType="solid">
        <fgColor rgb="FFC9DAF8"/>
        <bgColor rgb="FFC9DAF8"/>
      </patternFill>
    </fill>
    <fill>
      <patternFill patternType="solid">
        <fgColor rgb="FF3366FF"/>
        <bgColor rgb="FF3366FF"/>
      </patternFill>
    </fill>
    <fill>
      <patternFill patternType="solid">
        <fgColor rgb="FF99CC00"/>
        <bgColor rgb="FF99CC00"/>
      </patternFill>
    </fill>
    <fill>
      <patternFill patternType="solid">
        <fgColor theme="6" tint="0.79998168889431442"/>
        <bgColor rgb="FFC9DAF8"/>
      </patternFill>
    </fill>
    <fill>
      <patternFill patternType="solid">
        <fgColor theme="2"/>
        <bgColor rgb="FFC9DAF8"/>
      </patternFill>
    </fill>
  </fills>
  <borders count="26">
    <border>
      <left/>
      <right/>
      <top/>
      <bottom/>
      <diagonal/>
    </border>
    <border>
      <left/>
      <right/>
      <top/>
      <bottom/>
      <diagonal/>
    </border>
    <border>
      <left style="thin">
        <color rgb="FF0000FF"/>
      </left>
      <right style="thin">
        <color rgb="FF0000FF"/>
      </right>
      <top style="thin">
        <color rgb="FF0000FF"/>
      </top>
      <bottom style="thin">
        <color rgb="FF0000FF"/>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hair">
        <color rgb="FF000000"/>
      </left>
      <right style="hair">
        <color rgb="FF000000"/>
      </right>
      <top style="thin">
        <color rgb="FF000000"/>
      </top>
      <bottom/>
      <diagonal/>
    </border>
    <border>
      <left style="hair">
        <color rgb="FF000000"/>
      </left>
      <right/>
      <top style="thin">
        <color rgb="FF000000"/>
      </top>
      <bottom/>
      <diagonal/>
    </border>
    <border>
      <left/>
      <right style="hair">
        <color rgb="FF000000"/>
      </right>
      <top style="thin">
        <color rgb="FF000000"/>
      </top>
      <bottom/>
      <diagonal/>
    </border>
    <border>
      <left style="hair">
        <color rgb="FF000000"/>
      </left>
      <right style="hair">
        <color rgb="FF000000"/>
      </right>
      <top/>
      <bottom/>
      <diagonal/>
    </border>
    <border>
      <left/>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20">
    <xf numFmtId="0" fontId="0" fillId="0" borderId="0" xfId="0"/>
    <xf numFmtId="0" fontId="1" fillId="0" borderId="0" xfId="0" applyFont="1" applyAlignment="1">
      <alignment horizontal="center"/>
    </xf>
    <xf numFmtId="0" fontId="2" fillId="0" borderId="0" xfId="0" applyFont="1"/>
    <xf numFmtId="0" fontId="1" fillId="2" borderId="1" xfId="0" applyFont="1" applyFill="1" applyBorder="1" applyAlignment="1">
      <alignment horizontal="center"/>
    </xf>
    <xf numFmtId="0" fontId="0" fillId="2" borderId="1" xfId="0" applyFill="1" applyBorder="1"/>
    <xf numFmtId="0" fontId="0" fillId="0" borderId="0" xfId="0" applyAlignment="1">
      <alignment horizontal="center"/>
    </xf>
    <xf numFmtId="3" fontId="1" fillId="0" borderId="0" xfId="0" applyNumberFormat="1" applyFont="1" applyAlignment="1">
      <alignment horizontal="center"/>
    </xf>
    <xf numFmtId="8" fontId="1" fillId="0" borderId="0" xfId="0" applyNumberFormat="1" applyFont="1" applyAlignment="1">
      <alignment horizontal="center"/>
    </xf>
    <xf numFmtId="3" fontId="0" fillId="0" borderId="0" xfId="0" applyNumberFormat="1" applyAlignment="1">
      <alignment horizontal="center"/>
    </xf>
    <xf numFmtId="0" fontId="4" fillId="2" borderId="1" xfId="0" applyFont="1" applyFill="1" applyBorder="1" applyAlignment="1">
      <alignment horizontal="center"/>
    </xf>
    <xf numFmtId="0" fontId="3" fillId="2" borderId="3" xfId="0" applyFont="1" applyFill="1" applyBorder="1" applyAlignment="1">
      <alignment horizontal="center"/>
    </xf>
    <xf numFmtId="8" fontId="5" fillId="3" borderId="2" xfId="0" applyNumberFormat="1" applyFont="1" applyFill="1" applyBorder="1" applyAlignment="1">
      <alignment horizontal="center"/>
    </xf>
    <xf numFmtId="164" fontId="0" fillId="0" borderId="0" xfId="0" applyNumberFormat="1" applyAlignment="1">
      <alignment horizontal="center"/>
    </xf>
    <xf numFmtId="165" fontId="0" fillId="0" borderId="0" xfId="0" applyNumberFormat="1"/>
    <xf numFmtId="0" fontId="3" fillId="2" borderId="1" xfId="0" applyFont="1" applyFill="1" applyBorder="1"/>
    <xf numFmtId="0" fontId="7" fillId="0" borderId="0" xfId="0" applyFont="1"/>
    <xf numFmtId="0" fontId="0" fillId="0" borderId="4" xfId="0" applyBorder="1"/>
    <xf numFmtId="0" fontId="0" fillId="0" borderId="7" xfId="0" applyBorder="1" applyAlignment="1">
      <alignment horizontal="center"/>
    </xf>
    <xf numFmtId="0" fontId="0" fillId="0" borderId="8" xfId="0" applyBorder="1"/>
    <xf numFmtId="0" fontId="0" fillId="0" borderId="4" xfId="0" applyBorder="1" applyAlignment="1">
      <alignment horizontal="center"/>
    </xf>
    <xf numFmtId="0" fontId="0" fillId="0" borderId="5" xfId="0" applyBorder="1" applyAlignment="1">
      <alignment horizontal="center"/>
    </xf>
    <xf numFmtId="0" fontId="9" fillId="0" borderId="7" xfId="0" applyFont="1" applyBorder="1" applyAlignment="1">
      <alignment horizontal="center"/>
    </xf>
    <xf numFmtId="0" fontId="10" fillId="0" borderId="0" xfId="0" applyFont="1" applyAlignment="1">
      <alignment horizontal="center" wrapText="1"/>
    </xf>
    <xf numFmtId="0" fontId="1" fillId="0" borderId="0" xfId="0" applyFont="1" applyAlignment="1">
      <alignment horizontal="center" wrapText="1"/>
    </xf>
    <xf numFmtId="0" fontId="0" fillId="0" borderId="9" xfId="0" applyBorder="1" applyAlignment="1">
      <alignment horizontal="center"/>
    </xf>
    <xf numFmtId="0" fontId="0" fillId="0" borderId="5" xfId="0" applyBorder="1" applyAlignment="1">
      <alignment horizontal="center" wrapText="1"/>
    </xf>
    <xf numFmtId="165" fontId="0" fillId="0" borderId="0" xfId="0" applyNumberFormat="1" applyAlignment="1">
      <alignment horizontal="center"/>
    </xf>
    <xf numFmtId="3" fontId="0" fillId="0" borderId="0" xfId="0" applyNumberFormat="1" applyAlignment="1">
      <alignment horizontal="center" wrapText="1"/>
    </xf>
    <xf numFmtId="0" fontId="3" fillId="0" borderId="8" xfId="0" applyFont="1" applyBorder="1" applyAlignment="1">
      <alignment horizontal="center"/>
    </xf>
    <xf numFmtId="0" fontId="3" fillId="0" borderId="13" xfId="0" applyFont="1" applyBorder="1" applyAlignment="1">
      <alignment horizontal="center"/>
    </xf>
    <xf numFmtId="3" fontId="3" fillId="0" borderId="13" xfId="0" applyNumberFormat="1" applyFont="1" applyBorder="1" applyAlignment="1">
      <alignment horizontal="center" wrapText="1"/>
    </xf>
    <xf numFmtId="0" fontId="6" fillId="0" borderId="0" xfId="0" applyFont="1"/>
    <xf numFmtId="0" fontId="11" fillId="0" borderId="0" xfId="0" applyFont="1" applyAlignment="1">
      <alignment horizontal="center"/>
    </xf>
    <xf numFmtId="0" fontId="12" fillId="4" borderId="15" xfId="0" applyFont="1" applyFill="1" applyBorder="1" applyAlignment="1">
      <alignment horizontal="center"/>
    </xf>
    <xf numFmtId="0" fontId="0" fillId="5" borderId="16" xfId="0" applyFill="1" applyBorder="1" applyAlignment="1">
      <alignment horizontal="center"/>
    </xf>
    <xf numFmtId="0" fontId="14" fillId="0" borderId="0" xfId="0" applyFont="1" applyAlignment="1">
      <alignment horizontal="center"/>
    </xf>
    <xf numFmtId="9" fontId="15" fillId="3" borderId="2" xfId="3" applyFont="1" applyFill="1" applyBorder="1" applyAlignment="1">
      <alignment horizontal="center"/>
    </xf>
    <xf numFmtId="164" fontId="15" fillId="3" borderId="2" xfId="0" applyNumberFormat="1" applyFont="1" applyFill="1" applyBorder="1" applyAlignment="1">
      <alignment horizontal="center"/>
    </xf>
    <xf numFmtId="166" fontId="15" fillId="3" borderId="2" xfId="0" applyNumberFormat="1" applyFont="1" applyFill="1" applyBorder="1" applyAlignment="1">
      <alignment horizontal="center"/>
    </xf>
    <xf numFmtId="0" fontId="16" fillId="0" borderId="0" xfId="0" applyFont="1"/>
    <xf numFmtId="1" fontId="15" fillId="3" borderId="2" xfId="0" applyNumberFormat="1" applyFont="1" applyFill="1" applyBorder="1" applyAlignment="1">
      <alignment horizontal="center"/>
    </xf>
    <xf numFmtId="167" fontId="15" fillId="3" borderId="2" xfId="3" applyNumberFormat="1" applyFont="1" applyFill="1" applyBorder="1" applyAlignment="1">
      <alignment horizontal="center"/>
    </xf>
    <xf numFmtId="1" fontId="15" fillId="6" borderId="2" xfId="2" applyNumberFormat="1" applyFont="1" applyFill="1" applyBorder="1" applyAlignment="1">
      <alignment horizontal="center"/>
    </xf>
    <xf numFmtId="9" fontId="15" fillId="6" borderId="2" xfId="3" applyFont="1" applyFill="1" applyBorder="1" applyAlignment="1">
      <alignment horizontal="center"/>
    </xf>
    <xf numFmtId="164" fontId="15" fillId="6" borderId="2" xfId="1" applyNumberFormat="1" applyFont="1" applyFill="1" applyBorder="1" applyAlignment="1">
      <alignment horizontal="center"/>
    </xf>
    <xf numFmtId="0" fontId="14" fillId="2" borderId="1" xfId="0" applyFont="1" applyFill="1" applyBorder="1"/>
    <xf numFmtId="0" fontId="18" fillId="0" borderId="0" xfId="0" applyFont="1"/>
    <xf numFmtId="0" fontId="16" fillId="0" borderId="0" xfId="0" quotePrefix="1" applyFont="1"/>
    <xf numFmtId="165" fontId="15" fillId="3" borderId="2" xfId="1" applyNumberFormat="1" applyFont="1" applyFill="1" applyBorder="1" applyAlignment="1">
      <alignment horizontal="center"/>
    </xf>
    <xf numFmtId="8" fontId="19" fillId="0" borderId="0" xfId="0" applyNumberFormat="1" applyFont="1" applyAlignment="1">
      <alignment horizontal="center"/>
    </xf>
    <xf numFmtId="0" fontId="20" fillId="0" borderId="12" xfId="0" applyFont="1" applyBorder="1" applyAlignment="1">
      <alignment horizontal="center" wrapText="1"/>
    </xf>
    <xf numFmtId="0" fontId="19" fillId="0" borderId="12" xfId="0" applyFont="1" applyBorder="1" applyAlignment="1">
      <alignment horizontal="center" wrapText="1"/>
    </xf>
    <xf numFmtId="0" fontId="19" fillId="0" borderId="0" xfId="0" applyFont="1" applyAlignment="1">
      <alignment horizontal="center" wrapText="1"/>
    </xf>
    <xf numFmtId="0" fontId="17" fillId="0" borderId="0" xfId="0" applyFont="1"/>
    <xf numFmtId="0" fontId="21" fillId="0" borderId="0" xfId="0" applyFont="1" applyAlignment="1">
      <alignment wrapText="1"/>
    </xf>
    <xf numFmtId="0" fontId="21" fillId="0" borderId="0" xfId="0" applyFont="1"/>
    <xf numFmtId="0" fontId="24" fillId="0" borderId="0" xfId="0" applyFont="1" applyAlignment="1">
      <alignment horizontal="center" wrapText="1"/>
    </xf>
    <xf numFmtId="0" fontId="25" fillId="0" borderId="0" xfId="0" applyFont="1" applyAlignment="1">
      <alignment horizontal="center" wrapText="1"/>
    </xf>
    <xf numFmtId="0" fontId="21" fillId="0" borderId="5" xfId="0" applyFont="1" applyBorder="1" applyAlignment="1">
      <alignment horizontal="center"/>
    </xf>
    <xf numFmtId="0" fontId="26" fillId="0" borderId="0" xfId="0" applyFont="1" applyAlignment="1">
      <alignment horizontal="center" wrapText="1"/>
    </xf>
    <xf numFmtId="0" fontId="14" fillId="0" borderId="4" xfId="0" applyFont="1" applyBorder="1" applyAlignment="1">
      <alignment horizontal="center"/>
    </xf>
    <xf numFmtId="0" fontId="14" fillId="0" borderId="6" xfId="0" applyFont="1" applyBorder="1" applyAlignment="1">
      <alignment horizontal="center"/>
    </xf>
    <xf numFmtId="0" fontId="16" fillId="0" borderId="7" xfId="0" applyFont="1" applyBorder="1"/>
    <xf numFmtId="0" fontId="19" fillId="0" borderId="0" xfId="0" applyFont="1" applyAlignment="1">
      <alignment horizontal="center"/>
    </xf>
    <xf numFmtId="0" fontId="16" fillId="0" borderId="4" xfId="0" applyFont="1" applyBorder="1"/>
    <xf numFmtId="0" fontId="21" fillId="2" borderId="3" xfId="0" applyFont="1" applyFill="1" applyBorder="1"/>
    <xf numFmtId="0" fontId="27" fillId="4" borderId="3" xfId="0" applyFont="1" applyFill="1" applyBorder="1" applyAlignment="1">
      <alignment horizontal="center" wrapText="1"/>
    </xf>
    <xf numFmtId="0" fontId="21" fillId="5" borderId="3" xfId="0" applyFont="1" applyFill="1" applyBorder="1" applyAlignment="1">
      <alignment wrapText="1"/>
    </xf>
    <xf numFmtId="164" fontId="21" fillId="0" borderId="0" xfId="0" applyNumberFormat="1" applyFont="1" applyAlignment="1">
      <alignment horizontal="center"/>
    </xf>
    <xf numFmtId="164" fontId="0" fillId="0" borderId="12" xfId="0" applyNumberFormat="1" applyBorder="1" applyAlignment="1">
      <alignment horizontal="center"/>
    </xf>
    <xf numFmtId="164" fontId="22" fillId="0" borderId="13" xfId="0" applyNumberFormat="1" applyFont="1" applyBorder="1" applyAlignment="1">
      <alignment horizontal="center"/>
    </xf>
    <xf numFmtId="164" fontId="3" fillId="0" borderId="14" xfId="0" applyNumberFormat="1" applyFont="1" applyBorder="1" applyAlignment="1">
      <alignment horizontal="center"/>
    </xf>
    <xf numFmtId="164" fontId="3" fillId="0" borderId="13" xfId="0" applyNumberFormat="1" applyFont="1" applyBorder="1" applyAlignment="1">
      <alignment horizontal="center"/>
    </xf>
    <xf numFmtId="0" fontId="13" fillId="0" borderId="0" xfId="0" applyFont="1"/>
    <xf numFmtId="0" fontId="13" fillId="2" borderId="1" xfId="0" applyFont="1" applyFill="1" applyBorder="1" applyAlignment="1">
      <alignment horizontal="center"/>
    </xf>
    <xf numFmtId="14" fontId="1" fillId="0" borderId="0" xfId="0" applyNumberFormat="1" applyFont="1" applyAlignment="1">
      <alignment horizontal="center"/>
    </xf>
    <xf numFmtId="9" fontId="0" fillId="0" borderId="0" xfId="3" applyFont="1" applyAlignment="1"/>
    <xf numFmtId="164" fontId="15" fillId="6" borderId="18" xfId="1" applyNumberFormat="1" applyFont="1" applyFill="1" applyBorder="1" applyAlignment="1">
      <alignment horizontal="center"/>
    </xf>
    <xf numFmtId="164" fontId="15" fillId="6" borderId="19" xfId="1" applyNumberFormat="1" applyFont="1" applyFill="1" applyBorder="1" applyAlignment="1">
      <alignment horizontal="center"/>
    </xf>
    <xf numFmtId="164" fontId="15" fillId="6" borderId="20" xfId="1" applyNumberFormat="1" applyFont="1" applyFill="1" applyBorder="1" applyAlignment="1">
      <alignment horizontal="center"/>
    </xf>
    <xf numFmtId="164" fontId="15" fillId="6" borderId="21" xfId="1" applyNumberFormat="1" applyFont="1" applyFill="1" applyBorder="1" applyAlignment="1">
      <alignment horizontal="center"/>
    </xf>
    <xf numFmtId="164" fontId="15" fillId="6" borderId="22" xfId="1" applyNumberFormat="1" applyFont="1" applyFill="1" applyBorder="1" applyAlignment="1">
      <alignment horizontal="center"/>
    </xf>
    <xf numFmtId="164" fontId="15" fillId="6" borderId="23" xfId="1" applyNumberFormat="1" applyFont="1" applyFill="1" applyBorder="1" applyAlignment="1">
      <alignment horizontal="center"/>
    </xf>
    <xf numFmtId="164" fontId="15" fillId="6" borderId="24" xfId="1" applyNumberFormat="1" applyFont="1" applyFill="1" applyBorder="1" applyAlignment="1">
      <alignment horizontal="center"/>
    </xf>
    <xf numFmtId="164" fontId="15" fillId="6" borderId="25" xfId="1" applyNumberFormat="1" applyFont="1" applyFill="1" applyBorder="1" applyAlignment="1">
      <alignment horizontal="center"/>
    </xf>
    <xf numFmtId="164" fontId="15" fillId="6" borderId="17" xfId="1" applyNumberFormat="1" applyFont="1" applyFill="1" applyBorder="1" applyAlignment="1">
      <alignment horizontal="center"/>
    </xf>
    <xf numFmtId="168" fontId="5" fillId="3" borderId="2" xfId="1" applyNumberFormat="1" applyFont="1" applyFill="1" applyBorder="1" applyAlignment="1">
      <alignment horizontal="center"/>
    </xf>
    <xf numFmtId="44" fontId="5" fillId="6" borderId="2" xfId="1" applyFont="1" applyFill="1" applyBorder="1" applyAlignment="1">
      <alignment horizontal="center"/>
    </xf>
    <xf numFmtId="168" fontId="5" fillId="6" borderId="2" xfId="1" applyNumberFormat="1" applyFont="1" applyFill="1" applyBorder="1" applyAlignment="1">
      <alignment horizontal="center"/>
    </xf>
    <xf numFmtId="1" fontId="0" fillId="0" borderId="0" xfId="0" applyNumberFormat="1"/>
    <xf numFmtId="165" fontId="15" fillId="3" borderId="2" xfId="0" applyNumberFormat="1" applyFont="1" applyFill="1" applyBorder="1" applyAlignment="1">
      <alignment horizontal="center"/>
    </xf>
    <xf numFmtId="0" fontId="13" fillId="0" borderId="3" xfId="0" applyFont="1" applyBorder="1"/>
    <xf numFmtId="0" fontId="13" fillId="0" borderId="0" xfId="0" applyFont="1" applyAlignment="1">
      <alignment horizontal="center"/>
    </xf>
    <xf numFmtId="1" fontId="15" fillId="7" borderId="2" xfId="0" applyNumberFormat="1" applyFont="1" applyFill="1" applyBorder="1" applyAlignment="1">
      <alignment horizontal="center"/>
    </xf>
    <xf numFmtId="44" fontId="5" fillId="7" borderId="2" xfId="1" applyFont="1" applyFill="1" applyBorder="1" applyAlignment="1">
      <alignment horizontal="center"/>
    </xf>
    <xf numFmtId="44" fontId="15" fillId="7" borderId="2" xfId="1" applyFont="1" applyFill="1" applyBorder="1" applyAlignment="1">
      <alignment horizontal="center"/>
    </xf>
    <xf numFmtId="1" fontId="5" fillId="3" borderId="2" xfId="1" applyNumberFormat="1" applyFont="1" applyFill="1" applyBorder="1" applyAlignment="1">
      <alignment horizontal="center"/>
    </xf>
    <xf numFmtId="0" fontId="9" fillId="0" borderId="0" xfId="0" applyFont="1" applyAlignment="1">
      <alignment horizontal="center" wrapText="1"/>
    </xf>
    <xf numFmtId="0" fontId="9" fillId="0" borderId="0" xfId="0" applyFont="1" applyAlignment="1">
      <alignment horizontal="center" vertical="center" wrapText="1"/>
    </xf>
    <xf numFmtId="0" fontId="20" fillId="0" borderId="0" xfId="0" applyFont="1" applyAlignment="1">
      <alignment horizontal="center" vertical="center" wrapText="1"/>
    </xf>
    <xf numFmtId="0" fontId="10" fillId="0" borderId="0" xfId="0" applyFont="1" applyAlignment="1">
      <alignment horizontal="center" vertical="center" wrapText="1"/>
    </xf>
    <xf numFmtId="1" fontId="5" fillId="6" borderId="2" xfId="2" applyNumberFormat="1" applyFont="1" applyFill="1" applyBorder="1" applyAlignment="1">
      <alignment horizontal="center"/>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0" fillId="0" borderId="3" xfId="0" applyBorder="1"/>
    <xf numFmtId="0" fontId="13" fillId="0" borderId="3" xfId="0" applyFont="1" applyBorder="1" applyAlignment="1">
      <alignment horizontal="left"/>
    </xf>
    <xf numFmtId="169" fontId="15" fillId="6" borderId="2" xfId="2" applyNumberFormat="1" applyFont="1" applyFill="1" applyBorder="1" applyAlignment="1">
      <alignment horizontal="center"/>
    </xf>
    <xf numFmtId="0" fontId="13" fillId="0" borderId="0" xfId="0" applyFont="1" applyAlignment="1">
      <alignment horizontal="left"/>
    </xf>
    <xf numFmtId="0" fontId="13" fillId="0" borderId="0" xfId="0" applyFont="1" applyAlignment="1">
      <alignment horizontal="left" vertical="top" wrapText="1"/>
    </xf>
    <xf numFmtId="14" fontId="15" fillId="3" borderId="2" xfId="3" applyNumberFormat="1" applyFont="1" applyFill="1" applyBorder="1" applyAlignment="1">
      <alignment horizontal="center"/>
    </xf>
    <xf numFmtId="0" fontId="15" fillId="6" borderId="2" xfId="1" applyNumberFormat="1" applyFont="1" applyFill="1" applyBorder="1" applyAlignment="1">
      <alignment horizontal="center"/>
    </xf>
    <xf numFmtId="44" fontId="1" fillId="0" borderId="0" xfId="1" applyFont="1" applyAlignment="1">
      <alignment horizontal="center"/>
    </xf>
    <xf numFmtId="0" fontId="5" fillId="3" borderId="2" xfId="2" applyNumberFormat="1" applyFont="1" applyFill="1" applyBorder="1" applyAlignment="1">
      <alignment horizontal="center"/>
    </xf>
    <xf numFmtId="9" fontId="5" fillId="3" borderId="2" xfId="3" applyFont="1" applyFill="1" applyBorder="1" applyAlignment="1">
      <alignment horizontal="center"/>
    </xf>
    <xf numFmtId="9" fontId="5" fillId="6" borderId="2" xfId="3" applyFont="1" applyFill="1" applyBorder="1" applyAlignment="1">
      <alignment horizontal="center"/>
    </xf>
    <xf numFmtId="0" fontId="23" fillId="0" borderId="5"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cellXfs>
  <cellStyles count="4">
    <cellStyle name="Comma" xfId="2" builtinId="3"/>
    <cellStyle name="Currency" xfId="1" builtinId="4"/>
    <cellStyle name="Normal" xfId="0" builtinId="0"/>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5897-9463-4F39-89E4-8B2CC78061F1}">
  <dimension ref="B2:B5"/>
  <sheetViews>
    <sheetView showGridLines="0" workbookViewId="0">
      <selection activeCell="B5" sqref="B5"/>
    </sheetView>
  </sheetViews>
  <sheetFormatPr defaultRowHeight="15" x14ac:dyDescent="0.25"/>
  <cols>
    <col min="1" max="1" width="2.7109375" customWidth="1"/>
    <col min="2" max="2" width="75.7109375" customWidth="1"/>
  </cols>
  <sheetData>
    <row r="2" spans="2:2" ht="26.25" x14ac:dyDescent="0.4">
      <c r="B2" s="2" t="s">
        <v>96</v>
      </c>
    </row>
    <row r="3" spans="2:2" x14ac:dyDescent="0.25">
      <c r="B3" s="73" t="s">
        <v>111</v>
      </c>
    </row>
    <row r="5" spans="2:2" ht="180" x14ac:dyDescent="0.25">
      <c r="B5" s="110" t="s">
        <v>112</v>
      </c>
    </row>
  </sheetData>
  <pageMargins left="0.7" right="0.7" top="0.75" bottom="0.75" header="0.3" footer="0.3"/>
  <pageSetup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L977"/>
  <sheetViews>
    <sheetView showGridLines="0" tabSelected="1" workbookViewId="0">
      <selection activeCell="D13" sqref="D13"/>
    </sheetView>
  </sheetViews>
  <sheetFormatPr defaultColWidth="14.42578125" defaultRowHeight="15" customHeight="1" x14ac:dyDescent="0.25"/>
  <cols>
    <col min="1" max="1" width="2.7109375" customWidth="1"/>
    <col min="2" max="2" width="42.140625" customWidth="1"/>
    <col min="3" max="3" width="17.7109375" customWidth="1"/>
    <col min="4" max="4" width="27.140625" bestFit="1" customWidth="1"/>
    <col min="5" max="5" width="68" bestFit="1" customWidth="1"/>
    <col min="6" max="6" width="27.140625" bestFit="1" customWidth="1"/>
    <col min="7" max="7" width="22.42578125" bestFit="1" customWidth="1"/>
    <col min="8" max="8" width="22.42578125" customWidth="1"/>
    <col min="9" max="9" width="29" bestFit="1" customWidth="1"/>
    <col min="10" max="10" width="29" customWidth="1"/>
    <col min="11" max="11" width="22.7109375" bestFit="1" customWidth="1"/>
    <col min="12" max="12" width="24.5703125" bestFit="1" customWidth="1"/>
    <col min="13" max="13" width="25.7109375" bestFit="1" customWidth="1"/>
    <col min="14" max="14" width="30.5703125" bestFit="1" customWidth="1"/>
    <col min="15" max="15" width="19.28515625" customWidth="1"/>
    <col min="16" max="16" width="21.42578125" bestFit="1" customWidth="1"/>
    <col min="17" max="29" width="8.7109375" customWidth="1"/>
  </cols>
  <sheetData>
    <row r="1" spans="2:12" ht="15" customHeight="1" x14ac:dyDescent="0.25">
      <c r="B1" s="73" t="s">
        <v>113</v>
      </c>
      <c r="C1" s="111">
        <v>45383</v>
      </c>
    </row>
    <row r="2" spans="2:12" ht="26.25" customHeight="1" x14ac:dyDescent="0.4">
      <c r="B2" s="2" t="s">
        <v>9</v>
      </c>
      <c r="C2" s="1"/>
    </row>
    <row r="3" spans="2:12" x14ac:dyDescent="0.25">
      <c r="C3" s="1"/>
    </row>
    <row r="4" spans="2:12" x14ac:dyDescent="0.25">
      <c r="B4" s="45" t="s">
        <v>33</v>
      </c>
      <c r="C4" s="3"/>
      <c r="D4" s="4"/>
      <c r="E4" s="39" t="s">
        <v>31</v>
      </c>
      <c r="G4" s="39"/>
      <c r="H4" s="39"/>
    </row>
    <row r="5" spans="2:12" x14ac:dyDescent="0.25">
      <c r="B5" t="s">
        <v>0</v>
      </c>
      <c r="C5" s="1" t="s">
        <v>2</v>
      </c>
      <c r="D5" s="36">
        <v>0.3</v>
      </c>
      <c r="E5" s="55"/>
    </row>
    <row r="6" spans="2:12" x14ac:dyDescent="0.25">
      <c r="B6" t="s">
        <v>1</v>
      </c>
      <c r="C6" s="1" t="s">
        <v>2</v>
      </c>
      <c r="D6" s="36">
        <v>0</v>
      </c>
      <c r="E6" s="73"/>
      <c r="H6" s="89"/>
    </row>
    <row r="7" spans="2:12" x14ac:dyDescent="0.25">
      <c r="B7" t="s">
        <v>3</v>
      </c>
      <c r="C7" s="1" t="s">
        <v>4</v>
      </c>
      <c r="D7" s="37">
        <v>0</v>
      </c>
      <c r="E7" s="73"/>
    </row>
    <row r="8" spans="2:12" x14ac:dyDescent="0.25">
      <c r="B8" s="73" t="s">
        <v>97</v>
      </c>
      <c r="C8" s="1" t="s">
        <v>32</v>
      </c>
      <c r="D8" s="38">
        <v>0.8</v>
      </c>
      <c r="E8" s="73"/>
    </row>
    <row r="9" spans="2:12" x14ac:dyDescent="0.25">
      <c r="B9" s="73" t="s">
        <v>99</v>
      </c>
      <c r="C9" s="1" t="s">
        <v>2</v>
      </c>
      <c r="D9" s="36">
        <v>0.5</v>
      </c>
      <c r="E9" s="109" t="s">
        <v>108</v>
      </c>
    </row>
    <row r="10" spans="2:12" x14ac:dyDescent="0.25">
      <c r="C10" s="1"/>
      <c r="D10" s="1"/>
    </row>
    <row r="11" spans="2:12" x14ac:dyDescent="0.25">
      <c r="B11" s="14" t="s">
        <v>80</v>
      </c>
      <c r="C11" s="3"/>
      <c r="D11" s="4"/>
      <c r="E11" s="39" t="s">
        <v>31</v>
      </c>
    </row>
    <row r="12" spans="2:12" x14ac:dyDescent="0.25">
      <c r="B12" s="73" t="s">
        <v>71</v>
      </c>
      <c r="C12" s="7" t="s">
        <v>8</v>
      </c>
      <c r="D12" s="90">
        <v>0.23</v>
      </c>
      <c r="E12" s="91" t="s">
        <v>101</v>
      </c>
      <c r="G12" s="53"/>
      <c r="H12" s="53"/>
    </row>
    <row r="13" spans="2:12" x14ac:dyDescent="0.25">
      <c r="B13" s="73" t="s">
        <v>102</v>
      </c>
      <c r="C13" s="7" t="s">
        <v>8</v>
      </c>
      <c r="D13" s="48">
        <v>0.18</v>
      </c>
      <c r="E13" s="91" t="s">
        <v>104</v>
      </c>
      <c r="G13" s="53"/>
      <c r="H13" s="53"/>
    </row>
    <row r="14" spans="2:12" x14ac:dyDescent="0.25">
      <c r="B14" s="73" t="s">
        <v>107</v>
      </c>
      <c r="C14" s="7" t="s">
        <v>2</v>
      </c>
      <c r="D14" s="36">
        <v>0.85</v>
      </c>
      <c r="E14" s="91" t="s">
        <v>103</v>
      </c>
      <c r="G14" s="55"/>
      <c r="H14" s="55"/>
      <c r="I14" s="55"/>
      <c r="J14" s="55"/>
      <c r="K14" s="73"/>
      <c r="L14" s="73"/>
    </row>
    <row r="15" spans="2:12" x14ac:dyDescent="0.25">
      <c r="B15" s="73" t="s">
        <v>106</v>
      </c>
      <c r="C15" s="7" t="s">
        <v>8</v>
      </c>
      <c r="D15" s="48">
        <f>D13*D14</f>
        <v>0.153</v>
      </c>
      <c r="E15" s="91" t="s">
        <v>105</v>
      </c>
      <c r="G15" s="55"/>
      <c r="H15" s="55"/>
      <c r="I15" s="55"/>
      <c r="J15" s="55"/>
      <c r="K15" s="73"/>
      <c r="L15" s="73"/>
    </row>
    <row r="16" spans="2:12" x14ac:dyDescent="0.25">
      <c r="B16" s="39" t="s">
        <v>45</v>
      </c>
      <c r="C16" s="49" t="s">
        <v>2</v>
      </c>
      <c r="D16" s="36">
        <v>0.5</v>
      </c>
      <c r="E16" s="55" t="s">
        <v>98</v>
      </c>
      <c r="G16" s="55"/>
      <c r="H16" s="55"/>
      <c r="I16" s="55"/>
      <c r="J16" s="55"/>
      <c r="K16" s="76"/>
      <c r="L16" s="76"/>
    </row>
    <row r="17" spans="2:8" x14ac:dyDescent="0.25">
      <c r="B17" s="73" t="s">
        <v>65</v>
      </c>
      <c r="C17" s="49" t="s">
        <v>2</v>
      </c>
      <c r="D17" s="41">
        <v>0.01</v>
      </c>
      <c r="E17" s="55" t="s">
        <v>73</v>
      </c>
      <c r="G17" s="53"/>
      <c r="H17" s="53"/>
    </row>
    <row r="18" spans="2:8" x14ac:dyDescent="0.25">
      <c r="C18" s="1"/>
      <c r="D18" s="35"/>
    </row>
    <row r="19" spans="2:8" x14ac:dyDescent="0.25">
      <c r="B19" s="14" t="s">
        <v>81</v>
      </c>
      <c r="C19" s="9"/>
      <c r="D19" s="10"/>
      <c r="E19" s="39" t="s">
        <v>31</v>
      </c>
      <c r="G19" s="39"/>
      <c r="H19" s="39"/>
    </row>
    <row r="20" spans="2:8" x14ac:dyDescent="0.25">
      <c r="B20" t="s">
        <v>10</v>
      </c>
      <c r="C20" s="1" t="s">
        <v>11</v>
      </c>
      <c r="D20" s="11">
        <v>3</v>
      </c>
      <c r="E20" s="91" t="s">
        <v>114</v>
      </c>
    </row>
    <row r="21" spans="2:8" x14ac:dyDescent="0.25">
      <c r="B21" t="s">
        <v>12</v>
      </c>
      <c r="C21" s="1" t="s">
        <v>13</v>
      </c>
      <c r="D21" s="112">
        <v>12</v>
      </c>
      <c r="E21" s="91" t="s">
        <v>115</v>
      </c>
    </row>
    <row r="22" spans="2:8" x14ac:dyDescent="0.25">
      <c r="B22" s="73" t="s">
        <v>75</v>
      </c>
      <c r="C22" s="1" t="s">
        <v>14</v>
      </c>
      <c r="D22" s="114">
        <v>400</v>
      </c>
      <c r="E22" s="91"/>
    </row>
    <row r="23" spans="2:8" x14ac:dyDescent="0.25">
      <c r="B23" t="s">
        <v>15</v>
      </c>
      <c r="C23" s="1" t="s">
        <v>7</v>
      </c>
      <c r="D23" s="42">
        <f>D21*D22/1000*14%*8760</f>
        <v>5886.72</v>
      </c>
      <c r="E23" s="91" t="s">
        <v>116</v>
      </c>
    </row>
    <row r="24" spans="2:8" x14ac:dyDescent="0.25">
      <c r="B24" t="s">
        <v>5</v>
      </c>
      <c r="C24" s="1" t="s">
        <v>2</v>
      </c>
      <c r="D24" s="41">
        <v>0.02</v>
      </c>
      <c r="E24" s="55" t="s">
        <v>73</v>
      </c>
    </row>
    <row r="25" spans="2:8" x14ac:dyDescent="0.25">
      <c r="B25" t="s">
        <v>6</v>
      </c>
      <c r="C25" s="1" t="s">
        <v>2</v>
      </c>
      <c r="D25" s="41">
        <v>5.4000000000000003E-3</v>
      </c>
      <c r="E25" s="55" t="s">
        <v>73</v>
      </c>
    </row>
    <row r="26" spans="2:8" x14ac:dyDescent="0.25">
      <c r="C26" s="1"/>
    </row>
    <row r="27" spans="2:8" x14ac:dyDescent="0.25">
      <c r="B27" s="14" t="s">
        <v>82</v>
      </c>
      <c r="C27" s="3" t="s">
        <v>67</v>
      </c>
      <c r="D27" s="74" t="s">
        <v>66</v>
      </c>
      <c r="E27" s="106" t="s">
        <v>31</v>
      </c>
    </row>
    <row r="28" spans="2:8" x14ac:dyDescent="0.25">
      <c r="B28" t="s">
        <v>52</v>
      </c>
      <c r="C28" s="113">
        <f>D28*D12</f>
        <v>287.5</v>
      </c>
      <c r="D28" s="96">
        <v>1250</v>
      </c>
      <c r="E28" s="106" t="s">
        <v>95</v>
      </c>
    </row>
    <row r="29" spans="2:8" x14ac:dyDescent="0.25">
      <c r="B29" t="s">
        <v>53</v>
      </c>
      <c r="C29" s="75"/>
      <c r="D29" s="96">
        <v>1250</v>
      </c>
      <c r="E29" s="106" t="s">
        <v>95</v>
      </c>
    </row>
    <row r="30" spans="2:8" x14ac:dyDescent="0.25">
      <c r="B30" t="s">
        <v>54</v>
      </c>
      <c r="C30" s="75"/>
      <c r="D30" s="96">
        <v>1000</v>
      </c>
      <c r="E30" s="106" t="s">
        <v>95</v>
      </c>
    </row>
    <row r="31" spans="2:8" x14ac:dyDescent="0.25">
      <c r="B31" t="s">
        <v>55</v>
      </c>
      <c r="C31" s="75"/>
      <c r="D31" s="96">
        <v>750</v>
      </c>
      <c r="E31" s="106" t="s">
        <v>95</v>
      </c>
    </row>
    <row r="32" spans="2:8" x14ac:dyDescent="0.25">
      <c r="B32" t="s">
        <v>56</v>
      </c>
      <c r="C32" s="75"/>
      <c r="D32" s="96">
        <v>500</v>
      </c>
      <c r="E32" s="106" t="s">
        <v>95</v>
      </c>
    </row>
    <row r="33" spans="2:5" x14ac:dyDescent="0.25">
      <c r="B33" t="s">
        <v>57</v>
      </c>
      <c r="C33" s="75"/>
      <c r="D33" s="96">
        <v>750</v>
      </c>
      <c r="E33" s="106" t="s">
        <v>95</v>
      </c>
    </row>
    <row r="34" spans="2:5" x14ac:dyDescent="0.25">
      <c r="B34" t="s">
        <v>58</v>
      </c>
      <c r="C34" s="75"/>
      <c r="D34" s="96">
        <v>1000</v>
      </c>
      <c r="E34" s="106" t="s">
        <v>95</v>
      </c>
    </row>
    <row r="35" spans="2:5" x14ac:dyDescent="0.25">
      <c r="B35" t="s">
        <v>59</v>
      </c>
      <c r="C35" s="75"/>
      <c r="D35" s="96">
        <v>1000</v>
      </c>
      <c r="E35" s="106" t="s">
        <v>95</v>
      </c>
    </row>
    <row r="36" spans="2:5" x14ac:dyDescent="0.25">
      <c r="B36" t="s">
        <v>60</v>
      </c>
      <c r="C36" s="75"/>
      <c r="D36" s="96">
        <v>750</v>
      </c>
      <c r="E36" s="106" t="s">
        <v>95</v>
      </c>
    </row>
    <row r="37" spans="2:5" x14ac:dyDescent="0.25">
      <c r="B37" t="s">
        <v>61</v>
      </c>
      <c r="C37" s="75"/>
      <c r="D37" s="96">
        <v>500</v>
      </c>
      <c r="E37" s="106" t="s">
        <v>95</v>
      </c>
    </row>
    <row r="38" spans="2:5" x14ac:dyDescent="0.25">
      <c r="B38" t="s">
        <v>62</v>
      </c>
      <c r="C38" s="75"/>
      <c r="D38" s="96">
        <v>500</v>
      </c>
      <c r="E38" s="106" t="s">
        <v>95</v>
      </c>
    </row>
    <row r="39" spans="2:5" x14ac:dyDescent="0.25">
      <c r="B39" t="s">
        <v>63</v>
      </c>
      <c r="C39" s="75"/>
      <c r="D39" s="96">
        <v>1000</v>
      </c>
      <c r="E39" s="106" t="s">
        <v>95</v>
      </c>
    </row>
    <row r="40" spans="2:5" x14ac:dyDescent="0.25">
      <c r="B40" s="73" t="s">
        <v>64</v>
      </c>
      <c r="C40" s="6"/>
      <c r="D40" s="42">
        <f>AVERAGE(D28:D39)</f>
        <v>854.16666666666663</v>
      </c>
      <c r="E40" s="106" t="s">
        <v>74</v>
      </c>
    </row>
    <row r="41" spans="2:5" x14ac:dyDescent="0.25">
      <c r="B41" s="73" t="s">
        <v>22</v>
      </c>
      <c r="D41" s="42">
        <f>SUM(D28:D39)</f>
        <v>10250</v>
      </c>
      <c r="E41" s="106" t="s">
        <v>74</v>
      </c>
    </row>
    <row r="42" spans="2:5" x14ac:dyDescent="0.25">
      <c r="C42" s="1"/>
    </row>
    <row r="43" spans="2:5" x14ac:dyDescent="0.25">
      <c r="C43" s="1"/>
    </row>
    <row r="44" spans="2:5" x14ac:dyDescent="0.25">
      <c r="C44" s="1"/>
    </row>
    <row r="45" spans="2:5" x14ac:dyDescent="0.25">
      <c r="C45" s="1"/>
    </row>
    <row r="46" spans="2:5" x14ac:dyDescent="0.25">
      <c r="C46" s="1"/>
    </row>
    <row r="47" spans="2:5" x14ac:dyDescent="0.25">
      <c r="C47" s="1"/>
    </row>
    <row r="48" spans="2:5"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row r="244" spans="3:3" x14ac:dyDescent="0.25">
      <c r="C244" s="1"/>
    </row>
    <row r="245" spans="3:3" x14ac:dyDescent="0.25">
      <c r="C245" s="1"/>
    </row>
    <row r="246" spans="3:3" x14ac:dyDescent="0.25">
      <c r="C246" s="1"/>
    </row>
    <row r="247" spans="3:3" x14ac:dyDescent="0.25">
      <c r="C247" s="1"/>
    </row>
    <row r="248" spans="3:3" x14ac:dyDescent="0.25">
      <c r="C248" s="1"/>
    </row>
    <row r="249" spans="3:3" x14ac:dyDescent="0.25">
      <c r="C249" s="1"/>
    </row>
    <row r="250" spans="3:3" x14ac:dyDescent="0.25">
      <c r="C250" s="1"/>
    </row>
    <row r="251" spans="3:3" x14ac:dyDescent="0.25">
      <c r="C251" s="1"/>
    </row>
    <row r="252" spans="3:3" x14ac:dyDescent="0.25">
      <c r="C252" s="1"/>
    </row>
    <row r="253" spans="3:3" x14ac:dyDescent="0.25">
      <c r="C253" s="1"/>
    </row>
    <row r="254" spans="3:3" x14ac:dyDescent="0.25">
      <c r="C254" s="1"/>
    </row>
    <row r="255" spans="3:3" x14ac:dyDescent="0.25">
      <c r="C255" s="1"/>
    </row>
    <row r="256" spans="3:3" x14ac:dyDescent="0.25">
      <c r="C256" s="1"/>
    </row>
    <row r="257" spans="3:3" x14ac:dyDescent="0.25">
      <c r="C257" s="1"/>
    </row>
    <row r="258" spans="3:3" x14ac:dyDescent="0.25">
      <c r="C258" s="1"/>
    </row>
    <row r="259" spans="3:3" x14ac:dyDescent="0.25">
      <c r="C259" s="1"/>
    </row>
    <row r="260" spans="3:3" x14ac:dyDescent="0.25">
      <c r="C260" s="1"/>
    </row>
    <row r="261" spans="3:3" x14ac:dyDescent="0.25">
      <c r="C261" s="1"/>
    </row>
    <row r="262" spans="3:3" x14ac:dyDescent="0.25">
      <c r="C262" s="1"/>
    </row>
    <row r="263" spans="3:3" x14ac:dyDescent="0.25">
      <c r="C263" s="1"/>
    </row>
    <row r="264" spans="3:3" x14ac:dyDescent="0.25">
      <c r="C264" s="1"/>
    </row>
    <row r="265" spans="3:3" x14ac:dyDescent="0.25">
      <c r="C265" s="1"/>
    </row>
    <row r="266" spans="3:3" x14ac:dyDescent="0.25">
      <c r="C266" s="1"/>
    </row>
    <row r="267" spans="3:3" x14ac:dyDescent="0.25">
      <c r="C267" s="1"/>
    </row>
    <row r="268" spans="3:3" x14ac:dyDescent="0.25">
      <c r="C268" s="1"/>
    </row>
    <row r="269" spans="3:3" x14ac:dyDescent="0.25">
      <c r="C269" s="1"/>
    </row>
    <row r="270" spans="3:3" x14ac:dyDescent="0.25">
      <c r="C270" s="1"/>
    </row>
    <row r="271" spans="3:3" x14ac:dyDescent="0.25">
      <c r="C271" s="1"/>
    </row>
    <row r="272" spans="3:3" x14ac:dyDescent="0.25">
      <c r="C272" s="1"/>
    </row>
    <row r="273" spans="3:3" x14ac:dyDescent="0.25">
      <c r="C273" s="1"/>
    </row>
    <row r="274" spans="3:3" x14ac:dyDescent="0.25">
      <c r="C274" s="1"/>
    </row>
    <row r="275" spans="3:3" x14ac:dyDescent="0.25">
      <c r="C275" s="1"/>
    </row>
    <row r="276" spans="3:3" x14ac:dyDescent="0.25">
      <c r="C276" s="1"/>
    </row>
    <row r="277" spans="3:3" x14ac:dyDescent="0.25">
      <c r="C277" s="1"/>
    </row>
    <row r="278" spans="3:3" x14ac:dyDescent="0.25">
      <c r="C278" s="1"/>
    </row>
    <row r="279" spans="3:3" x14ac:dyDescent="0.25">
      <c r="C279" s="1"/>
    </row>
    <row r="280" spans="3:3" x14ac:dyDescent="0.25">
      <c r="C280" s="1"/>
    </row>
    <row r="281" spans="3:3" x14ac:dyDescent="0.25">
      <c r="C281" s="1"/>
    </row>
    <row r="282" spans="3:3" x14ac:dyDescent="0.25">
      <c r="C282" s="1"/>
    </row>
    <row r="283" spans="3:3" x14ac:dyDescent="0.25">
      <c r="C283" s="1"/>
    </row>
    <row r="284" spans="3:3" x14ac:dyDescent="0.25">
      <c r="C284" s="1"/>
    </row>
    <row r="285" spans="3:3" x14ac:dyDescent="0.25">
      <c r="C285" s="1"/>
    </row>
    <row r="286" spans="3:3" x14ac:dyDescent="0.25">
      <c r="C286" s="1"/>
    </row>
    <row r="287" spans="3:3" x14ac:dyDescent="0.25">
      <c r="C287" s="1"/>
    </row>
    <row r="288" spans="3:3" x14ac:dyDescent="0.25">
      <c r="C288" s="1"/>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row r="297" spans="3:3" x14ac:dyDescent="0.25">
      <c r="C297" s="1"/>
    </row>
    <row r="298" spans="3:3" x14ac:dyDescent="0.25">
      <c r="C298" s="1"/>
    </row>
    <row r="299" spans="3:3" x14ac:dyDescent="0.25">
      <c r="C299" s="1"/>
    </row>
    <row r="300" spans="3:3" x14ac:dyDescent="0.25">
      <c r="C300" s="1"/>
    </row>
    <row r="301" spans="3:3" x14ac:dyDescent="0.25">
      <c r="C301" s="1"/>
    </row>
    <row r="302" spans="3:3" x14ac:dyDescent="0.25">
      <c r="C302" s="1"/>
    </row>
    <row r="303" spans="3:3" x14ac:dyDescent="0.25">
      <c r="C303" s="1"/>
    </row>
    <row r="304" spans="3:3" x14ac:dyDescent="0.25">
      <c r="C304" s="1"/>
    </row>
    <row r="305" spans="3:3" x14ac:dyDescent="0.25">
      <c r="C305" s="1"/>
    </row>
    <row r="306" spans="3:3" x14ac:dyDescent="0.25">
      <c r="C306" s="1"/>
    </row>
    <row r="307" spans="3:3" x14ac:dyDescent="0.25">
      <c r="C307" s="1"/>
    </row>
    <row r="308" spans="3:3" x14ac:dyDescent="0.25">
      <c r="C308" s="1"/>
    </row>
    <row r="309" spans="3:3" x14ac:dyDescent="0.25">
      <c r="C309" s="1"/>
    </row>
    <row r="310" spans="3:3" x14ac:dyDescent="0.25">
      <c r="C310" s="1"/>
    </row>
    <row r="311" spans="3:3" x14ac:dyDescent="0.25">
      <c r="C311" s="1"/>
    </row>
    <row r="312" spans="3:3" x14ac:dyDescent="0.25">
      <c r="C312" s="1"/>
    </row>
    <row r="313" spans="3:3" x14ac:dyDescent="0.25">
      <c r="C313" s="1"/>
    </row>
    <row r="314" spans="3:3" x14ac:dyDescent="0.25">
      <c r="C314" s="1"/>
    </row>
    <row r="315" spans="3:3" x14ac:dyDescent="0.25">
      <c r="C315" s="1"/>
    </row>
    <row r="316" spans="3:3" x14ac:dyDescent="0.25">
      <c r="C316" s="1"/>
    </row>
    <row r="317" spans="3:3" x14ac:dyDescent="0.25">
      <c r="C317" s="1"/>
    </row>
    <row r="318" spans="3:3" x14ac:dyDescent="0.25">
      <c r="C318" s="1"/>
    </row>
    <row r="319" spans="3:3" x14ac:dyDescent="0.25">
      <c r="C319" s="1"/>
    </row>
    <row r="320" spans="3:3" x14ac:dyDescent="0.25">
      <c r="C320" s="1"/>
    </row>
    <row r="321" spans="3:3" x14ac:dyDescent="0.25">
      <c r="C321" s="1"/>
    </row>
    <row r="322" spans="3:3" x14ac:dyDescent="0.25">
      <c r="C322" s="1"/>
    </row>
    <row r="323" spans="3:3" x14ac:dyDescent="0.25">
      <c r="C323" s="1"/>
    </row>
    <row r="324" spans="3:3" x14ac:dyDescent="0.25">
      <c r="C324" s="1"/>
    </row>
    <row r="325" spans="3:3" x14ac:dyDescent="0.25">
      <c r="C325" s="1"/>
    </row>
    <row r="326" spans="3:3" x14ac:dyDescent="0.25">
      <c r="C326" s="1"/>
    </row>
    <row r="327" spans="3:3" x14ac:dyDescent="0.25">
      <c r="C327" s="1"/>
    </row>
    <row r="328" spans="3:3" x14ac:dyDescent="0.25">
      <c r="C328" s="1"/>
    </row>
    <row r="329" spans="3:3" x14ac:dyDescent="0.25">
      <c r="C329" s="1"/>
    </row>
    <row r="330" spans="3:3" x14ac:dyDescent="0.25">
      <c r="C330" s="1"/>
    </row>
    <row r="331" spans="3:3" x14ac:dyDescent="0.25">
      <c r="C331" s="1"/>
    </row>
    <row r="332" spans="3:3" x14ac:dyDescent="0.25">
      <c r="C332" s="1"/>
    </row>
    <row r="333" spans="3:3" x14ac:dyDescent="0.25">
      <c r="C333" s="1"/>
    </row>
    <row r="334" spans="3:3" x14ac:dyDescent="0.25">
      <c r="C334" s="1"/>
    </row>
    <row r="335" spans="3:3" x14ac:dyDescent="0.25">
      <c r="C335" s="1"/>
    </row>
    <row r="336" spans="3:3" x14ac:dyDescent="0.25">
      <c r="C336" s="1"/>
    </row>
    <row r="337" spans="3:3" x14ac:dyDescent="0.25">
      <c r="C337" s="1"/>
    </row>
    <row r="338" spans="3:3" x14ac:dyDescent="0.25">
      <c r="C338" s="1"/>
    </row>
    <row r="339" spans="3:3" x14ac:dyDescent="0.25">
      <c r="C339" s="1"/>
    </row>
    <row r="340" spans="3:3" x14ac:dyDescent="0.25">
      <c r="C340" s="1"/>
    </row>
    <row r="341" spans="3:3" x14ac:dyDescent="0.25">
      <c r="C341" s="1"/>
    </row>
    <row r="342" spans="3:3" x14ac:dyDescent="0.25">
      <c r="C342" s="1"/>
    </row>
    <row r="343" spans="3:3" x14ac:dyDescent="0.25">
      <c r="C343" s="1"/>
    </row>
    <row r="344" spans="3:3" x14ac:dyDescent="0.25">
      <c r="C344" s="1"/>
    </row>
    <row r="345" spans="3:3" x14ac:dyDescent="0.25">
      <c r="C345" s="1"/>
    </row>
    <row r="346" spans="3:3" x14ac:dyDescent="0.25">
      <c r="C346" s="1"/>
    </row>
    <row r="347" spans="3:3" x14ac:dyDescent="0.25">
      <c r="C347" s="1"/>
    </row>
    <row r="348" spans="3:3" x14ac:dyDescent="0.25">
      <c r="C348" s="1"/>
    </row>
    <row r="349" spans="3:3" x14ac:dyDescent="0.25">
      <c r="C349" s="1"/>
    </row>
    <row r="350" spans="3:3" x14ac:dyDescent="0.25">
      <c r="C350" s="1"/>
    </row>
    <row r="351" spans="3:3" x14ac:dyDescent="0.25">
      <c r="C351" s="1"/>
    </row>
    <row r="352" spans="3:3" x14ac:dyDescent="0.25">
      <c r="C352" s="1"/>
    </row>
    <row r="353" spans="3:3" x14ac:dyDescent="0.25">
      <c r="C353" s="1"/>
    </row>
    <row r="354" spans="3:3" x14ac:dyDescent="0.25">
      <c r="C354" s="1"/>
    </row>
    <row r="355" spans="3:3" x14ac:dyDescent="0.25">
      <c r="C355" s="1"/>
    </row>
    <row r="356" spans="3:3" x14ac:dyDescent="0.25">
      <c r="C356" s="1"/>
    </row>
    <row r="357" spans="3:3" x14ac:dyDescent="0.25">
      <c r="C357" s="1"/>
    </row>
    <row r="358" spans="3:3" x14ac:dyDescent="0.25">
      <c r="C358" s="1"/>
    </row>
    <row r="359" spans="3:3" x14ac:dyDescent="0.25">
      <c r="C359" s="1"/>
    </row>
    <row r="360" spans="3:3" x14ac:dyDescent="0.25">
      <c r="C360" s="1"/>
    </row>
    <row r="361" spans="3:3" x14ac:dyDescent="0.25">
      <c r="C361" s="1"/>
    </row>
    <row r="362" spans="3:3" x14ac:dyDescent="0.25">
      <c r="C362" s="1"/>
    </row>
    <row r="363" spans="3:3" x14ac:dyDescent="0.25">
      <c r="C363" s="1"/>
    </row>
    <row r="364" spans="3:3" x14ac:dyDescent="0.25">
      <c r="C364" s="1"/>
    </row>
    <row r="365" spans="3:3" x14ac:dyDescent="0.25">
      <c r="C365" s="1"/>
    </row>
    <row r="366" spans="3:3" x14ac:dyDescent="0.25">
      <c r="C366" s="1"/>
    </row>
    <row r="367" spans="3:3" x14ac:dyDescent="0.25">
      <c r="C367" s="1"/>
    </row>
    <row r="368" spans="3:3" x14ac:dyDescent="0.25">
      <c r="C368" s="1"/>
    </row>
    <row r="369" spans="3:3" x14ac:dyDescent="0.25">
      <c r="C369" s="1"/>
    </row>
    <row r="370" spans="3:3" x14ac:dyDescent="0.25">
      <c r="C370" s="1"/>
    </row>
    <row r="371" spans="3:3" x14ac:dyDescent="0.25">
      <c r="C371" s="1"/>
    </row>
    <row r="372" spans="3:3" x14ac:dyDescent="0.25">
      <c r="C372" s="1"/>
    </row>
    <row r="373" spans="3:3" x14ac:dyDescent="0.25">
      <c r="C373" s="1"/>
    </row>
    <row r="374" spans="3:3" x14ac:dyDescent="0.25">
      <c r="C374" s="1"/>
    </row>
    <row r="375" spans="3:3" x14ac:dyDescent="0.25">
      <c r="C375" s="1"/>
    </row>
    <row r="376" spans="3:3" x14ac:dyDescent="0.25">
      <c r="C376" s="1"/>
    </row>
    <row r="377" spans="3:3" x14ac:dyDescent="0.25">
      <c r="C377" s="1"/>
    </row>
    <row r="378" spans="3:3" x14ac:dyDescent="0.25">
      <c r="C378" s="1"/>
    </row>
    <row r="379" spans="3:3" x14ac:dyDescent="0.25">
      <c r="C379" s="1"/>
    </row>
    <row r="380" spans="3:3" x14ac:dyDescent="0.25">
      <c r="C380" s="1"/>
    </row>
    <row r="381" spans="3:3" x14ac:dyDescent="0.25">
      <c r="C381" s="1"/>
    </row>
    <row r="382" spans="3:3" x14ac:dyDescent="0.25">
      <c r="C382" s="1"/>
    </row>
    <row r="383" spans="3:3" x14ac:dyDescent="0.25">
      <c r="C383" s="1"/>
    </row>
    <row r="384" spans="3:3" x14ac:dyDescent="0.25">
      <c r="C384" s="1"/>
    </row>
    <row r="385" spans="3:3" x14ac:dyDescent="0.25">
      <c r="C385" s="1"/>
    </row>
    <row r="386" spans="3:3" x14ac:dyDescent="0.25">
      <c r="C386" s="1"/>
    </row>
    <row r="387" spans="3:3" x14ac:dyDescent="0.25">
      <c r="C387" s="1"/>
    </row>
    <row r="388" spans="3:3" x14ac:dyDescent="0.25">
      <c r="C388" s="1"/>
    </row>
    <row r="389" spans="3:3" x14ac:dyDescent="0.25">
      <c r="C389" s="1"/>
    </row>
    <row r="390" spans="3:3" x14ac:dyDescent="0.25">
      <c r="C390" s="1"/>
    </row>
    <row r="391" spans="3:3" x14ac:dyDescent="0.25">
      <c r="C391" s="1"/>
    </row>
    <row r="392" spans="3:3" x14ac:dyDescent="0.25">
      <c r="C392" s="1"/>
    </row>
    <row r="393" spans="3:3" x14ac:dyDescent="0.25">
      <c r="C393" s="1"/>
    </row>
    <row r="394" spans="3:3" x14ac:dyDescent="0.25">
      <c r="C394" s="1"/>
    </row>
    <row r="395" spans="3:3" x14ac:dyDescent="0.25">
      <c r="C395" s="1"/>
    </row>
    <row r="396" spans="3:3" x14ac:dyDescent="0.25">
      <c r="C396" s="1"/>
    </row>
    <row r="397" spans="3:3" x14ac:dyDescent="0.25">
      <c r="C397" s="1"/>
    </row>
    <row r="398" spans="3:3" x14ac:dyDescent="0.25">
      <c r="C398" s="1"/>
    </row>
    <row r="399" spans="3:3" x14ac:dyDescent="0.25">
      <c r="C399" s="1"/>
    </row>
    <row r="400" spans="3:3"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29" spans="3:3" x14ac:dyDescent="0.25">
      <c r="C429" s="1"/>
    </row>
    <row r="430" spans="3:3" x14ac:dyDescent="0.25">
      <c r="C430" s="1"/>
    </row>
    <row r="431" spans="3:3" x14ac:dyDescent="0.25">
      <c r="C431" s="1"/>
    </row>
    <row r="432" spans="3:3" x14ac:dyDescent="0.25">
      <c r="C432" s="1"/>
    </row>
    <row r="433" spans="3:3" x14ac:dyDescent="0.25">
      <c r="C433" s="1"/>
    </row>
    <row r="434" spans="3:3" x14ac:dyDescent="0.25">
      <c r="C434" s="1"/>
    </row>
    <row r="435" spans="3:3" x14ac:dyDescent="0.25">
      <c r="C435" s="1"/>
    </row>
    <row r="436" spans="3:3" x14ac:dyDescent="0.25">
      <c r="C436" s="1"/>
    </row>
    <row r="437" spans="3:3" x14ac:dyDescent="0.25">
      <c r="C437" s="1"/>
    </row>
    <row r="438" spans="3:3" x14ac:dyDescent="0.25">
      <c r="C438" s="1"/>
    </row>
    <row r="439" spans="3:3" x14ac:dyDescent="0.25">
      <c r="C439" s="1"/>
    </row>
    <row r="440" spans="3:3" x14ac:dyDescent="0.25">
      <c r="C440" s="1"/>
    </row>
    <row r="441" spans="3:3" x14ac:dyDescent="0.25">
      <c r="C441" s="1"/>
    </row>
    <row r="442" spans="3:3" x14ac:dyDescent="0.25">
      <c r="C442" s="1"/>
    </row>
    <row r="443" spans="3:3" x14ac:dyDescent="0.25">
      <c r="C443" s="1"/>
    </row>
    <row r="444" spans="3:3" x14ac:dyDescent="0.25">
      <c r="C444" s="1"/>
    </row>
    <row r="445" spans="3:3" x14ac:dyDescent="0.25">
      <c r="C445" s="1"/>
    </row>
    <row r="446" spans="3:3" x14ac:dyDescent="0.25">
      <c r="C446" s="1"/>
    </row>
    <row r="447" spans="3:3" x14ac:dyDescent="0.25">
      <c r="C447" s="1"/>
    </row>
    <row r="448" spans="3:3" x14ac:dyDescent="0.25">
      <c r="C448" s="1"/>
    </row>
    <row r="449" spans="3:3" x14ac:dyDescent="0.25">
      <c r="C449" s="1"/>
    </row>
    <row r="450" spans="3:3" x14ac:dyDescent="0.25">
      <c r="C450" s="1"/>
    </row>
    <row r="451" spans="3:3" x14ac:dyDescent="0.25">
      <c r="C451" s="1"/>
    </row>
    <row r="452" spans="3:3" x14ac:dyDescent="0.25">
      <c r="C452" s="1"/>
    </row>
    <row r="453" spans="3:3" x14ac:dyDescent="0.25">
      <c r="C453" s="1"/>
    </row>
    <row r="454" spans="3:3" x14ac:dyDescent="0.25">
      <c r="C454" s="1"/>
    </row>
    <row r="455" spans="3:3" x14ac:dyDescent="0.25">
      <c r="C455" s="1"/>
    </row>
    <row r="456" spans="3:3" x14ac:dyDescent="0.25">
      <c r="C456" s="1"/>
    </row>
    <row r="457" spans="3:3" x14ac:dyDescent="0.25">
      <c r="C457" s="1"/>
    </row>
    <row r="458" spans="3:3" x14ac:dyDescent="0.25">
      <c r="C458" s="1"/>
    </row>
    <row r="459" spans="3:3" x14ac:dyDescent="0.25">
      <c r="C459" s="1"/>
    </row>
    <row r="460" spans="3:3" x14ac:dyDescent="0.25">
      <c r="C460" s="1"/>
    </row>
    <row r="461" spans="3:3" x14ac:dyDescent="0.25">
      <c r="C461" s="1"/>
    </row>
    <row r="462" spans="3:3" x14ac:dyDescent="0.25">
      <c r="C462" s="1"/>
    </row>
    <row r="463" spans="3:3" x14ac:dyDescent="0.25">
      <c r="C463" s="1"/>
    </row>
    <row r="464" spans="3:3" x14ac:dyDescent="0.25">
      <c r="C464" s="1"/>
    </row>
    <row r="465" spans="3:3" x14ac:dyDescent="0.25">
      <c r="C465" s="1"/>
    </row>
    <row r="466" spans="3:3" x14ac:dyDescent="0.25">
      <c r="C466" s="1"/>
    </row>
    <row r="467" spans="3:3" x14ac:dyDescent="0.25">
      <c r="C467" s="1"/>
    </row>
    <row r="468" spans="3:3" x14ac:dyDescent="0.25">
      <c r="C468" s="1"/>
    </row>
    <row r="469" spans="3:3" x14ac:dyDescent="0.25">
      <c r="C469" s="1"/>
    </row>
    <row r="470" spans="3:3" x14ac:dyDescent="0.25">
      <c r="C470" s="1"/>
    </row>
    <row r="471" spans="3:3" x14ac:dyDescent="0.25">
      <c r="C471" s="1"/>
    </row>
    <row r="472" spans="3:3" x14ac:dyDescent="0.25">
      <c r="C472" s="1"/>
    </row>
    <row r="473" spans="3:3" x14ac:dyDescent="0.25">
      <c r="C473" s="1"/>
    </row>
    <row r="474" spans="3:3" x14ac:dyDescent="0.25">
      <c r="C474" s="1"/>
    </row>
    <row r="475" spans="3:3" x14ac:dyDescent="0.25">
      <c r="C475" s="1"/>
    </row>
    <row r="476" spans="3:3" x14ac:dyDescent="0.25">
      <c r="C476" s="1"/>
    </row>
    <row r="477" spans="3:3" x14ac:dyDescent="0.25">
      <c r="C477" s="1"/>
    </row>
    <row r="478" spans="3:3" x14ac:dyDescent="0.25">
      <c r="C478" s="1"/>
    </row>
    <row r="479" spans="3:3" x14ac:dyDescent="0.25">
      <c r="C479" s="1"/>
    </row>
    <row r="480" spans="3:3" x14ac:dyDescent="0.25">
      <c r="C480" s="1"/>
    </row>
    <row r="481" spans="3:3" x14ac:dyDescent="0.25">
      <c r="C481" s="1"/>
    </row>
    <row r="482" spans="3:3" x14ac:dyDescent="0.25">
      <c r="C482" s="1"/>
    </row>
    <row r="483" spans="3:3" x14ac:dyDescent="0.25">
      <c r="C483" s="1"/>
    </row>
    <row r="484" spans="3:3" x14ac:dyDescent="0.25">
      <c r="C484" s="1"/>
    </row>
    <row r="485" spans="3:3" x14ac:dyDescent="0.25">
      <c r="C485" s="1"/>
    </row>
    <row r="486" spans="3:3" x14ac:dyDescent="0.25">
      <c r="C486" s="1"/>
    </row>
    <row r="487" spans="3:3" x14ac:dyDescent="0.25">
      <c r="C487" s="1"/>
    </row>
    <row r="488" spans="3:3" x14ac:dyDescent="0.25">
      <c r="C488" s="1"/>
    </row>
    <row r="489" spans="3:3" x14ac:dyDescent="0.25">
      <c r="C489" s="1"/>
    </row>
    <row r="490" spans="3:3" x14ac:dyDescent="0.25">
      <c r="C490" s="1"/>
    </row>
    <row r="491" spans="3:3" x14ac:dyDescent="0.25">
      <c r="C491" s="1"/>
    </row>
    <row r="492" spans="3:3" x14ac:dyDescent="0.25">
      <c r="C492" s="1"/>
    </row>
    <row r="493" spans="3:3" x14ac:dyDescent="0.25">
      <c r="C493" s="1"/>
    </row>
    <row r="494" spans="3:3" x14ac:dyDescent="0.25">
      <c r="C494" s="1"/>
    </row>
    <row r="495" spans="3:3" x14ac:dyDescent="0.25">
      <c r="C495" s="1"/>
    </row>
    <row r="496" spans="3:3" x14ac:dyDescent="0.25">
      <c r="C496" s="1"/>
    </row>
    <row r="497" spans="3:3" x14ac:dyDescent="0.25">
      <c r="C497" s="1"/>
    </row>
    <row r="498" spans="3:3" x14ac:dyDescent="0.25">
      <c r="C498" s="1"/>
    </row>
    <row r="499" spans="3:3" x14ac:dyDescent="0.25">
      <c r="C499" s="1"/>
    </row>
    <row r="500" spans="3:3" x14ac:dyDescent="0.25">
      <c r="C500" s="1"/>
    </row>
    <row r="501" spans="3:3" x14ac:dyDescent="0.25">
      <c r="C501" s="1"/>
    </row>
    <row r="502" spans="3:3" x14ac:dyDescent="0.25">
      <c r="C502" s="1"/>
    </row>
    <row r="503" spans="3:3" x14ac:dyDescent="0.25">
      <c r="C503" s="1"/>
    </row>
    <row r="504" spans="3:3" x14ac:dyDescent="0.25">
      <c r="C504" s="1"/>
    </row>
    <row r="505" spans="3:3" x14ac:dyDescent="0.25">
      <c r="C505" s="1"/>
    </row>
    <row r="506" spans="3:3" x14ac:dyDescent="0.25">
      <c r="C506" s="1"/>
    </row>
    <row r="507" spans="3:3" x14ac:dyDescent="0.25">
      <c r="C507" s="1"/>
    </row>
    <row r="508" spans="3:3" x14ac:dyDescent="0.25">
      <c r="C508" s="1"/>
    </row>
    <row r="509" spans="3:3" x14ac:dyDescent="0.25">
      <c r="C509" s="1"/>
    </row>
    <row r="510" spans="3:3" x14ac:dyDescent="0.25">
      <c r="C510" s="1"/>
    </row>
    <row r="511" spans="3:3" x14ac:dyDescent="0.25">
      <c r="C511" s="1"/>
    </row>
    <row r="512" spans="3:3" x14ac:dyDescent="0.25">
      <c r="C512" s="1"/>
    </row>
    <row r="513" spans="3:3" x14ac:dyDescent="0.25">
      <c r="C513" s="1"/>
    </row>
    <row r="514" spans="3:3" x14ac:dyDescent="0.25">
      <c r="C514" s="1"/>
    </row>
    <row r="515" spans="3:3" x14ac:dyDescent="0.25">
      <c r="C515" s="1"/>
    </row>
    <row r="516" spans="3:3" x14ac:dyDescent="0.25">
      <c r="C516" s="1"/>
    </row>
    <row r="517" spans="3:3" x14ac:dyDescent="0.25">
      <c r="C517" s="1"/>
    </row>
    <row r="518" spans="3:3" x14ac:dyDescent="0.25">
      <c r="C518" s="1"/>
    </row>
    <row r="519" spans="3:3" x14ac:dyDescent="0.25">
      <c r="C519" s="1"/>
    </row>
    <row r="520" spans="3:3" x14ac:dyDescent="0.25">
      <c r="C520" s="1"/>
    </row>
    <row r="521" spans="3:3" x14ac:dyDescent="0.25">
      <c r="C521" s="1"/>
    </row>
    <row r="522" spans="3:3" x14ac:dyDescent="0.25">
      <c r="C522" s="1"/>
    </row>
    <row r="523" spans="3:3" x14ac:dyDescent="0.25">
      <c r="C523" s="1"/>
    </row>
    <row r="524" spans="3:3" x14ac:dyDescent="0.25">
      <c r="C524" s="1"/>
    </row>
    <row r="525" spans="3:3" x14ac:dyDescent="0.25">
      <c r="C525" s="1"/>
    </row>
    <row r="526" spans="3:3" x14ac:dyDescent="0.25">
      <c r="C526" s="1"/>
    </row>
    <row r="527" spans="3:3" x14ac:dyDescent="0.25">
      <c r="C527" s="1"/>
    </row>
    <row r="528" spans="3:3" x14ac:dyDescent="0.25">
      <c r="C528" s="1"/>
    </row>
    <row r="529" spans="3:3" x14ac:dyDescent="0.25">
      <c r="C529" s="1"/>
    </row>
    <row r="530" spans="3:3" x14ac:dyDescent="0.25">
      <c r="C530" s="1"/>
    </row>
    <row r="531" spans="3:3" x14ac:dyDescent="0.25">
      <c r="C531" s="1"/>
    </row>
    <row r="532" spans="3:3" x14ac:dyDescent="0.25">
      <c r="C532" s="1"/>
    </row>
    <row r="533" spans="3:3" x14ac:dyDescent="0.25">
      <c r="C533" s="1"/>
    </row>
    <row r="534" spans="3:3" x14ac:dyDescent="0.25">
      <c r="C534" s="1"/>
    </row>
    <row r="535" spans="3:3" x14ac:dyDescent="0.25">
      <c r="C535" s="1"/>
    </row>
    <row r="536" spans="3:3" x14ac:dyDescent="0.25">
      <c r="C536" s="1"/>
    </row>
    <row r="537" spans="3:3" x14ac:dyDescent="0.25">
      <c r="C537" s="1"/>
    </row>
    <row r="538" spans="3:3" x14ac:dyDescent="0.25">
      <c r="C538" s="1"/>
    </row>
    <row r="539" spans="3:3" x14ac:dyDescent="0.25">
      <c r="C539" s="1"/>
    </row>
    <row r="540" spans="3:3" x14ac:dyDescent="0.25">
      <c r="C540" s="1"/>
    </row>
    <row r="541" spans="3:3" x14ac:dyDescent="0.25">
      <c r="C541" s="1"/>
    </row>
    <row r="542" spans="3:3" x14ac:dyDescent="0.25">
      <c r="C542" s="1"/>
    </row>
    <row r="543" spans="3:3" x14ac:dyDescent="0.25">
      <c r="C543" s="1"/>
    </row>
    <row r="544" spans="3:3" x14ac:dyDescent="0.25">
      <c r="C544" s="1"/>
    </row>
    <row r="545" spans="3:3" x14ac:dyDescent="0.25">
      <c r="C545" s="1"/>
    </row>
    <row r="546" spans="3:3" x14ac:dyDescent="0.25">
      <c r="C546" s="1"/>
    </row>
    <row r="547" spans="3:3" x14ac:dyDescent="0.25">
      <c r="C547" s="1"/>
    </row>
    <row r="548" spans="3:3" x14ac:dyDescent="0.25">
      <c r="C548" s="1"/>
    </row>
    <row r="549" spans="3:3" x14ac:dyDescent="0.25">
      <c r="C549" s="1"/>
    </row>
    <row r="550" spans="3:3" x14ac:dyDescent="0.25">
      <c r="C550" s="1"/>
    </row>
    <row r="551" spans="3:3" x14ac:dyDescent="0.25">
      <c r="C551" s="1"/>
    </row>
    <row r="552" spans="3:3" x14ac:dyDescent="0.25">
      <c r="C552" s="1"/>
    </row>
    <row r="553" spans="3:3" x14ac:dyDescent="0.25">
      <c r="C553" s="1"/>
    </row>
    <row r="554" spans="3:3" x14ac:dyDescent="0.25">
      <c r="C554" s="1"/>
    </row>
    <row r="555" spans="3:3" x14ac:dyDescent="0.25">
      <c r="C555" s="1"/>
    </row>
    <row r="556" spans="3:3" x14ac:dyDescent="0.25">
      <c r="C556" s="1"/>
    </row>
    <row r="557" spans="3:3" x14ac:dyDescent="0.25">
      <c r="C557" s="1"/>
    </row>
    <row r="558" spans="3:3" x14ac:dyDescent="0.25">
      <c r="C558" s="1"/>
    </row>
    <row r="559" spans="3:3" x14ac:dyDescent="0.25">
      <c r="C559" s="1"/>
    </row>
    <row r="560" spans="3:3" x14ac:dyDescent="0.25">
      <c r="C560" s="1"/>
    </row>
    <row r="561" spans="3:3" x14ac:dyDescent="0.25">
      <c r="C561" s="1"/>
    </row>
    <row r="562" spans="3:3" x14ac:dyDescent="0.25">
      <c r="C562" s="1"/>
    </row>
    <row r="563" spans="3:3" x14ac:dyDescent="0.25">
      <c r="C563" s="1"/>
    </row>
    <row r="564" spans="3:3" x14ac:dyDescent="0.25">
      <c r="C564" s="1"/>
    </row>
    <row r="565" spans="3:3" x14ac:dyDescent="0.25">
      <c r="C565" s="1"/>
    </row>
    <row r="566" spans="3:3" x14ac:dyDescent="0.25">
      <c r="C566" s="1"/>
    </row>
    <row r="567" spans="3:3" x14ac:dyDescent="0.25">
      <c r="C567" s="1"/>
    </row>
    <row r="568" spans="3:3" x14ac:dyDescent="0.25">
      <c r="C568" s="1"/>
    </row>
    <row r="569" spans="3:3" x14ac:dyDescent="0.25">
      <c r="C569" s="1"/>
    </row>
    <row r="570" spans="3:3" x14ac:dyDescent="0.25">
      <c r="C570" s="1"/>
    </row>
    <row r="571" spans="3:3" x14ac:dyDescent="0.25">
      <c r="C571" s="1"/>
    </row>
    <row r="572" spans="3:3" x14ac:dyDescent="0.25">
      <c r="C572" s="1"/>
    </row>
    <row r="573" spans="3:3" x14ac:dyDescent="0.25">
      <c r="C573" s="1"/>
    </row>
    <row r="574" spans="3:3" x14ac:dyDescent="0.25">
      <c r="C574" s="1"/>
    </row>
    <row r="575" spans="3:3" x14ac:dyDescent="0.25">
      <c r="C575" s="1"/>
    </row>
    <row r="576" spans="3:3" x14ac:dyDescent="0.25">
      <c r="C576" s="1"/>
    </row>
    <row r="577" spans="3:3" x14ac:dyDescent="0.25">
      <c r="C577" s="1"/>
    </row>
    <row r="578" spans="3:3" x14ac:dyDescent="0.25">
      <c r="C578" s="1"/>
    </row>
    <row r="579" spans="3:3" x14ac:dyDescent="0.25">
      <c r="C579" s="1"/>
    </row>
    <row r="580" spans="3:3" x14ac:dyDescent="0.25">
      <c r="C580" s="1"/>
    </row>
    <row r="581" spans="3:3" x14ac:dyDescent="0.25">
      <c r="C581" s="1"/>
    </row>
    <row r="582" spans="3:3" x14ac:dyDescent="0.25">
      <c r="C582" s="1"/>
    </row>
    <row r="583" spans="3:3" x14ac:dyDescent="0.25">
      <c r="C583" s="1"/>
    </row>
    <row r="584" spans="3:3" x14ac:dyDescent="0.25">
      <c r="C584" s="1"/>
    </row>
    <row r="585" spans="3:3" x14ac:dyDescent="0.25">
      <c r="C585" s="1"/>
    </row>
    <row r="586" spans="3:3" x14ac:dyDescent="0.25">
      <c r="C586" s="1"/>
    </row>
    <row r="587" spans="3:3" x14ac:dyDescent="0.25">
      <c r="C587" s="1"/>
    </row>
    <row r="588" spans="3:3" x14ac:dyDescent="0.25">
      <c r="C588" s="1"/>
    </row>
    <row r="589" spans="3:3" x14ac:dyDescent="0.25">
      <c r="C589" s="1"/>
    </row>
    <row r="590" spans="3:3" x14ac:dyDescent="0.25">
      <c r="C590" s="1"/>
    </row>
    <row r="591" spans="3:3" x14ac:dyDescent="0.25">
      <c r="C591" s="1"/>
    </row>
    <row r="592" spans="3:3" x14ac:dyDescent="0.25">
      <c r="C592" s="1"/>
    </row>
    <row r="593" spans="3:3" x14ac:dyDescent="0.25">
      <c r="C593" s="1"/>
    </row>
    <row r="594" spans="3:3" x14ac:dyDescent="0.25">
      <c r="C594" s="1"/>
    </row>
    <row r="595" spans="3:3" x14ac:dyDescent="0.25">
      <c r="C595" s="1"/>
    </row>
    <row r="596" spans="3:3" x14ac:dyDescent="0.25">
      <c r="C596" s="1"/>
    </row>
    <row r="597" spans="3:3" x14ac:dyDescent="0.25">
      <c r="C597" s="1"/>
    </row>
    <row r="598" spans="3:3" x14ac:dyDescent="0.25">
      <c r="C598" s="1"/>
    </row>
    <row r="599" spans="3:3" x14ac:dyDescent="0.25">
      <c r="C599" s="1"/>
    </row>
    <row r="600" spans="3:3" x14ac:dyDescent="0.25">
      <c r="C600" s="1"/>
    </row>
    <row r="601" spans="3:3" x14ac:dyDescent="0.25">
      <c r="C601" s="1"/>
    </row>
    <row r="602" spans="3:3" x14ac:dyDescent="0.25">
      <c r="C602" s="1"/>
    </row>
    <row r="603" spans="3:3" x14ac:dyDescent="0.25">
      <c r="C603" s="1"/>
    </row>
    <row r="604" spans="3:3" x14ac:dyDescent="0.25">
      <c r="C604" s="1"/>
    </row>
    <row r="605" spans="3:3" x14ac:dyDescent="0.25">
      <c r="C605" s="1"/>
    </row>
    <row r="606" spans="3:3" x14ac:dyDescent="0.25">
      <c r="C606" s="1"/>
    </row>
    <row r="607" spans="3:3" x14ac:dyDescent="0.25">
      <c r="C607" s="1"/>
    </row>
    <row r="608" spans="3:3" x14ac:dyDescent="0.25">
      <c r="C608" s="1"/>
    </row>
    <row r="609" spans="3:3" x14ac:dyDescent="0.25">
      <c r="C609" s="1"/>
    </row>
    <row r="610" spans="3:3" x14ac:dyDescent="0.25">
      <c r="C610" s="1"/>
    </row>
    <row r="611" spans="3:3" x14ac:dyDescent="0.25">
      <c r="C611" s="1"/>
    </row>
    <row r="612" spans="3:3" x14ac:dyDescent="0.25">
      <c r="C612" s="1"/>
    </row>
    <row r="613" spans="3:3" x14ac:dyDescent="0.25">
      <c r="C613" s="1"/>
    </row>
    <row r="614" spans="3:3" x14ac:dyDescent="0.25">
      <c r="C614" s="1"/>
    </row>
    <row r="615" spans="3:3" x14ac:dyDescent="0.25">
      <c r="C615" s="1"/>
    </row>
    <row r="616" spans="3:3" x14ac:dyDescent="0.25">
      <c r="C616" s="1"/>
    </row>
    <row r="617" spans="3:3" x14ac:dyDescent="0.25">
      <c r="C617" s="1"/>
    </row>
    <row r="618" spans="3:3" x14ac:dyDescent="0.25">
      <c r="C618" s="1"/>
    </row>
    <row r="619" spans="3:3" x14ac:dyDescent="0.25">
      <c r="C619" s="1"/>
    </row>
    <row r="620" spans="3:3" x14ac:dyDescent="0.25">
      <c r="C620" s="1"/>
    </row>
    <row r="621" spans="3:3" x14ac:dyDescent="0.25">
      <c r="C621" s="1"/>
    </row>
    <row r="622" spans="3:3" x14ac:dyDescent="0.25">
      <c r="C622" s="1"/>
    </row>
    <row r="623" spans="3:3" x14ac:dyDescent="0.25">
      <c r="C623" s="1"/>
    </row>
    <row r="624" spans="3:3" x14ac:dyDescent="0.25">
      <c r="C624" s="1"/>
    </row>
    <row r="625" spans="3:3" x14ac:dyDescent="0.25">
      <c r="C625" s="1"/>
    </row>
    <row r="626" spans="3:3" x14ac:dyDescent="0.25">
      <c r="C626" s="1"/>
    </row>
    <row r="627" spans="3:3" x14ac:dyDescent="0.25">
      <c r="C627" s="1"/>
    </row>
    <row r="628" spans="3:3" x14ac:dyDescent="0.25">
      <c r="C628" s="1"/>
    </row>
    <row r="629" spans="3:3" x14ac:dyDescent="0.25">
      <c r="C629" s="1"/>
    </row>
    <row r="630" spans="3:3" x14ac:dyDescent="0.25">
      <c r="C630" s="1"/>
    </row>
    <row r="631" spans="3:3" x14ac:dyDescent="0.25">
      <c r="C631" s="1"/>
    </row>
    <row r="632" spans="3:3" x14ac:dyDescent="0.25">
      <c r="C632" s="1"/>
    </row>
    <row r="633" spans="3:3" x14ac:dyDescent="0.25">
      <c r="C633" s="1"/>
    </row>
    <row r="634" spans="3:3" x14ac:dyDescent="0.25">
      <c r="C634" s="1"/>
    </row>
    <row r="635" spans="3:3" x14ac:dyDescent="0.25">
      <c r="C635" s="1"/>
    </row>
    <row r="636" spans="3:3" x14ac:dyDescent="0.25">
      <c r="C636" s="1"/>
    </row>
    <row r="637" spans="3:3" x14ac:dyDescent="0.25">
      <c r="C637" s="1"/>
    </row>
    <row r="638" spans="3:3" x14ac:dyDescent="0.25">
      <c r="C638" s="1"/>
    </row>
    <row r="639" spans="3:3" x14ac:dyDescent="0.25">
      <c r="C639" s="1"/>
    </row>
    <row r="640" spans="3:3" x14ac:dyDescent="0.25">
      <c r="C640" s="1"/>
    </row>
    <row r="641" spans="3:3" x14ac:dyDescent="0.25">
      <c r="C641" s="1"/>
    </row>
    <row r="642" spans="3:3" x14ac:dyDescent="0.25">
      <c r="C642" s="1"/>
    </row>
    <row r="643" spans="3:3" x14ac:dyDescent="0.25">
      <c r="C643" s="1"/>
    </row>
    <row r="644" spans="3:3" x14ac:dyDescent="0.25">
      <c r="C644" s="1"/>
    </row>
    <row r="645" spans="3:3" x14ac:dyDescent="0.25">
      <c r="C645" s="1"/>
    </row>
    <row r="646" spans="3:3" x14ac:dyDescent="0.25">
      <c r="C646" s="1"/>
    </row>
    <row r="647" spans="3:3" x14ac:dyDescent="0.25">
      <c r="C647" s="1"/>
    </row>
    <row r="648" spans="3:3" x14ac:dyDescent="0.25">
      <c r="C648" s="1"/>
    </row>
    <row r="649" spans="3:3" x14ac:dyDescent="0.25">
      <c r="C649" s="1"/>
    </row>
    <row r="650" spans="3:3" x14ac:dyDescent="0.25">
      <c r="C650" s="1"/>
    </row>
    <row r="651" spans="3:3" x14ac:dyDescent="0.25">
      <c r="C651" s="1"/>
    </row>
    <row r="652" spans="3:3" x14ac:dyDescent="0.25">
      <c r="C652" s="1"/>
    </row>
    <row r="653" spans="3:3" x14ac:dyDescent="0.25">
      <c r="C653" s="1"/>
    </row>
    <row r="654" spans="3:3" x14ac:dyDescent="0.25">
      <c r="C654" s="1"/>
    </row>
    <row r="655" spans="3:3" x14ac:dyDescent="0.25">
      <c r="C655" s="1"/>
    </row>
    <row r="656" spans="3:3" x14ac:dyDescent="0.25">
      <c r="C656" s="1"/>
    </row>
    <row r="657" spans="3:3" x14ac:dyDescent="0.25">
      <c r="C657" s="1"/>
    </row>
    <row r="658" spans="3:3" x14ac:dyDescent="0.25">
      <c r="C658" s="1"/>
    </row>
    <row r="659" spans="3:3" x14ac:dyDescent="0.25">
      <c r="C659" s="1"/>
    </row>
    <row r="660" spans="3:3" x14ac:dyDescent="0.25">
      <c r="C660" s="1"/>
    </row>
    <row r="661" spans="3:3" x14ac:dyDescent="0.25">
      <c r="C661" s="1"/>
    </row>
    <row r="662" spans="3:3" x14ac:dyDescent="0.25">
      <c r="C662" s="1"/>
    </row>
    <row r="663" spans="3:3" x14ac:dyDescent="0.25">
      <c r="C663" s="1"/>
    </row>
    <row r="664" spans="3:3" x14ac:dyDescent="0.25">
      <c r="C664" s="1"/>
    </row>
    <row r="665" spans="3:3" x14ac:dyDescent="0.25">
      <c r="C665" s="1"/>
    </row>
    <row r="666" spans="3:3" x14ac:dyDescent="0.25">
      <c r="C666" s="1"/>
    </row>
    <row r="667" spans="3:3" x14ac:dyDescent="0.25">
      <c r="C667" s="1"/>
    </row>
    <row r="668" spans="3:3" x14ac:dyDescent="0.25">
      <c r="C668" s="1"/>
    </row>
    <row r="669" spans="3:3" x14ac:dyDescent="0.25">
      <c r="C669" s="1"/>
    </row>
    <row r="670" spans="3:3" x14ac:dyDescent="0.25">
      <c r="C670" s="1"/>
    </row>
    <row r="671" spans="3:3" x14ac:dyDescent="0.25">
      <c r="C671" s="1"/>
    </row>
    <row r="672" spans="3:3" x14ac:dyDescent="0.25">
      <c r="C672" s="1"/>
    </row>
    <row r="673" spans="3:3" x14ac:dyDescent="0.25">
      <c r="C673" s="1"/>
    </row>
    <row r="674" spans="3:3" x14ac:dyDescent="0.25">
      <c r="C674" s="1"/>
    </row>
    <row r="675" spans="3:3" x14ac:dyDescent="0.25">
      <c r="C675" s="1"/>
    </row>
    <row r="676" spans="3:3" x14ac:dyDescent="0.25">
      <c r="C676" s="1"/>
    </row>
    <row r="677" spans="3:3" x14ac:dyDescent="0.25">
      <c r="C677" s="1"/>
    </row>
    <row r="678" spans="3:3" x14ac:dyDescent="0.25">
      <c r="C678" s="1"/>
    </row>
    <row r="679" spans="3:3" x14ac:dyDescent="0.25">
      <c r="C679" s="1"/>
    </row>
    <row r="680" spans="3:3" x14ac:dyDescent="0.25">
      <c r="C680" s="1"/>
    </row>
    <row r="681" spans="3:3" x14ac:dyDescent="0.25">
      <c r="C681" s="1"/>
    </row>
    <row r="682" spans="3:3" x14ac:dyDescent="0.25">
      <c r="C682" s="1"/>
    </row>
    <row r="683" spans="3:3" x14ac:dyDescent="0.25">
      <c r="C683" s="1"/>
    </row>
    <row r="684" spans="3:3" x14ac:dyDescent="0.25">
      <c r="C684" s="1"/>
    </row>
    <row r="685" spans="3:3" x14ac:dyDescent="0.25">
      <c r="C685" s="1"/>
    </row>
    <row r="686" spans="3:3" x14ac:dyDescent="0.25">
      <c r="C686" s="1"/>
    </row>
    <row r="687" spans="3:3" x14ac:dyDescent="0.25">
      <c r="C687" s="1"/>
    </row>
    <row r="688" spans="3:3" x14ac:dyDescent="0.25">
      <c r="C688" s="1"/>
    </row>
    <row r="689" spans="3:3" x14ac:dyDescent="0.25">
      <c r="C689" s="1"/>
    </row>
    <row r="690" spans="3:3" x14ac:dyDescent="0.25">
      <c r="C690" s="1"/>
    </row>
    <row r="691" spans="3:3" x14ac:dyDescent="0.25">
      <c r="C691" s="1"/>
    </row>
    <row r="692" spans="3:3" x14ac:dyDescent="0.25">
      <c r="C692" s="1"/>
    </row>
    <row r="693" spans="3:3" x14ac:dyDescent="0.25">
      <c r="C693" s="1"/>
    </row>
    <row r="694" spans="3:3" x14ac:dyDescent="0.25">
      <c r="C694" s="1"/>
    </row>
    <row r="695" spans="3:3" x14ac:dyDescent="0.25">
      <c r="C695" s="1"/>
    </row>
    <row r="696" spans="3:3" x14ac:dyDescent="0.25">
      <c r="C696" s="1"/>
    </row>
    <row r="697" spans="3:3" x14ac:dyDescent="0.25">
      <c r="C697" s="1"/>
    </row>
    <row r="698" spans="3:3" x14ac:dyDescent="0.25">
      <c r="C698" s="1"/>
    </row>
    <row r="699" spans="3:3" x14ac:dyDescent="0.25">
      <c r="C699" s="1"/>
    </row>
    <row r="700" spans="3:3" x14ac:dyDescent="0.25">
      <c r="C700" s="1"/>
    </row>
    <row r="701" spans="3:3" x14ac:dyDescent="0.25">
      <c r="C701" s="1"/>
    </row>
    <row r="702" spans="3:3" x14ac:dyDescent="0.25">
      <c r="C702" s="1"/>
    </row>
    <row r="703" spans="3:3" x14ac:dyDescent="0.25">
      <c r="C703" s="1"/>
    </row>
    <row r="704" spans="3:3" x14ac:dyDescent="0.25">
      <c r="C704" s="1"/>
    </row>
    <row r="705" spans="3:3" x14ac:dyDescent="0.25">
      <c r="C705" s="1"/>
    </row>
    <row r="706" spans="3:3" x14ac:dyDescent="0.25">
      <c r="C706" s="1"/>
    </row>
    <row r="707" spans="3:3" x14ac:dyDescent="0.25">
      <c r="C707" s="1"/>
    </row>
    <row r="708" spans="3:3" x14ac:dyDescent="0.25">
      <c r="C708" s="1"/>
    </row>
    <row r="709" spans="3:3" x14ac:dyDescent="0.25">
      <c r="C709" s="1"/>
    </row>
    <row r="710" spans="3:3" x14ac:dyDescent="0.25">
      <c r="C710" s="1"/>
    </row>
    <row r="711" spans="3:3" x14ac:dyDescent="0.25">
      <c r="C711" s="1"/>
    </row>
    <row r="712" spans="3:3" x14ac:dyDescent="0.25">
      <c r="C712" s="1"/>
    </row>
    <row r="713" spans="3:3" x14ac:dyDescent="0.25">
      <c r="C713" s="1"/>
    </row>
    <row r="714" spans="3:3" x14ac:dyDescent="0.25">
      <c r="C714" s="1"/>
    </row>
    <row r="715" spans="3:3" x14ac:dyDescent="0.25">
      <c r="C715" s="1"/>
    </row>
    <row r="716" spans="3:3" x14ac:dyDescent="0.25">
      <c r="C716" s="1"/>
    </row>
    <row r="717" spans="3:3" x14ac:dyDescent="0.25">
      <c r="C717" s="1"/>
    </row>
    <row r="718" spans="3:3" x14ac:dyDescent="0.25">
      <c r="C718" s="1"/>
    </row>
    <row r="719" spans="3:3" x14ac:dyDescent="0.25">
      <c r="C719" s="1"/>
    </row>
    <row r="720" spans="3:3" x14ac:dyDescent="0.25">
      <c r="C720" s="1"/>
    </row>
    <row r="721" spans="3:3" x14ac:dyDescent="0.25">
      <c r="C721" s="1"/>
    </row>
    <row r="722" spans="3:3" x14ac:dyDescent="0.25">
      <c r="C722" s="1"/>
    </row>
    <row r="723" spans="3:3" x14ac:dyDescent="0.25">
      <c r="C723" s="1"/>
    </row>
    <row r="724" spans="3:3" x14ac:dyDescent="0.25">
      <c r="C724" s="1"/>
    </row>
    <row r="725" spans="3:3" x14ac:dyDescent="0.25">
      <c r="C725" s="1"/>
    </row>
    <row r="726" spans="3:3" x14ac:dyDescent="0.25">
      <c r="C726" s="1"/>
    </row>
    <row r="727" spans="3:3" x14ac:dyDescent="0.25">
      <c r="C727" s="1"/>
    </row>
    <row r="728" spans="3:3" x14ac:dyDescent="0.25">
      <c r="C728" s="1"/>
    </row>
    <row r="729" spans="3:3" x14ac:dyDescent="0.25">
      <c r="C729" s="1"/>
    </row>
    <row r="730" spans="3:3" x14ac:dyDescent="0.25">
      <c r="C730" s="1"/>
    </row>
    <row r="731" spans="3:3" x14ac:dyDescent="0.25">
      <c r="C731" s="1"/>
    </row>
    <row r="732" spans="3:3" x14ac:dyDescent="0.25">
      <c r="C732" s="1"/>
    </row>
    <row r="733" spans="3:3" x14ac:dyDescent="0.25">
      <c r="C733" s="1"/>
    </row>
    <row r="734" spans="3:3" x14ac:dyDescent="0.25">
      <c r="C734" s="1"/>
    </row>
    <row r="735" spans="3:3" x14ac:dyDescent="0.25">
      <c r="C735" s="1"/>
    </row>
    <row r="736" spans="3:3" x14ac:dyDescent="0.25">
      <c r="C736" s="1"/>
    </row>
    <row r="737" spans="3:3" x14ac:dyDescent="0.25">
      <c r="C737" s="1"/>
    </row>
    <row r="738" spans="3:3" x14ac:dyDescent="0.25">
      <c r="C738" s="1"/>
    </row>
    <row r="739" spans="3:3" x14ac:dyDescent="0.25">
      <c r="C739" s="1"/>
    </row>
    <row r="740" spans="3:3" x14ac:dyDescent="0.25">
      <c r="C740" s="1"/>
    </row>
    <row r="741" spans="3:3" x14ac:dyDescent="0.25">
      <c r="C741" s="1"/>
    </row>
    <row r="742" spans="3:3" x14ac:dyDescent="0.25">
      <c r="C742" s="1"/>
    </row>
    <row r="743" spans="3:3" x14ac:dyDescent="0.25">
      <c r="C743" s="1"/>
    </row>
    <row r="744" spans="3:3" x14ac:dyDescent="0.25">
      <c r="C744" s="1"/>
    </row>
    <row r="745" spans="3:3" x14ac:dyDescent="0.25">
      <c r="C745" s="1"/>
    </row>
    <row r="746" spans="3:3" x14ac:dyDescent="0.25">
      <c r="C746" s="1"/>
    </row>
    <row r="747" spans="3:3" x14ac:dyDescent="0.25">
      <c r="C747" s="1"/>
    </row>
    <row r="748" spans="3:3" x14ac:dyDescent="0.25">
      <c r="C748" s="1"/>
    </row>
    <row r="749" spans="3:3" x14ac:dyDescent="0.25">
      <c r="C749" s="1"/>
    </row>
    <row r="750" spans="3:3" x14ac:dyDescent="0.25">
      <c r="C750" s="1"/>
    </row>
    <row r="751" spans="3:3" x14ac:dyDescent="0.25">
      <c r="C751" s="1"/>
    </row>
    <row r="752" spans="3:3" x14ac:dyDescent="0.25">
      <c r="C752" s="1"/>
    </row>
    <row r="753" spans="3:3" x14ac:dyDescent="0.25">
      <c r="C753" s="1"/>
    </row>
    <row r="754" spans="3:3" x14ac:dyDescent="0.25">
      <c r="C754" s="1"/>
    </row>
    <row r="755" spans="3:3" x14ac:dyDescent="0.25">
      <c r="C755" s="1"/>
    </row>
    <row r="756" spans="3:3" x14ac:dyDescent="0.25">
      <c r="C756" s="1"/>
    </row>
    <row r="757" spans="3:3" x14ac:dyDescent="0.25">
      <c r="C757" s="1"/>
    </row>
    <row r="758" spans="3:3" x14ac:dyDescent="0.25">
      <c r="C758" s="1"/>
    </row>
    <row r="759" spans="3:3" x14ac:dyDescent="0.25">
      <c r="C759" s="1"/>
    </row>
    <row r="760" spans="3:3" x14ac:dyDescent="0.25">
      <c r="C760" s="1"/>
    </row>
    <row r="761" spans="3:3" x14ac:dyDescent="0.25">
      <c r="C761" s="1"/>
    </row>
    <row r="762" spans="3:3" x14ac:dyDescent="0.25">
      <c r="C762" s="1"/>
    </row>
    <row r="763" spans="3:3" x14ac:dyDescent="0.25">
      <c r="C763" s="1"/>
    </row>
    <row r="764" spans="3:3" x14ac:dyDescent="0.25">
      <c r="C764" s="1"/>
    </row>
    <row r="765" spans="3:3" x14ac:dyDescent="0.25">
      <c r="C765" s="1"/>
    </row>
    <row r="766" spans="3:3" x14ac:dyDescent="0.25">
      <c r="C766" s="1"/>
    </row>
    <row r="767" spans="3:3" x14ac:dyDescent="0.25">
      <c r="C767" s="1"/>
    </row>
    <row r="768" spans="3:3" x14ac:dyDescent="0.25">
      <c r="C768" s="1"/>
    </row>
    <row r="769" spans="3:3" x14ac:dyDescent="0.25">
      <c r="C769" s="1"/>
    </row>
    <row r="770" spans="3:3" x14ac:dyDescent="0.25">
      <c r="C770" s="1"/>
    </row>
    <row r="771" spans="3:3" x14ac:dyDescent="0.25">
      <c r="C771" s="1"/>
    </row>
    <row r="772" spans="3:3" x14ac:dyDescent="0.25">
      <c r="C772" s="1"/>
    </row>
    <row r="773" spans="3:3" x14ac:dyDescent="0.25">
      <c r="C773" s="1"/>
    </row>
    <row r="774" spans="3:3" x14ac:dyDescent="0.25">
      <c r="C774" s="1"/>
    </row>
    <row r="775" spans="3:3" x14ac:dyDescent="0.25">
      <c r="C775" s="1"/>
    </row>
    <row r="776" spans="3:3" x14ac:dyDescent="0.25">
      <c r="C776" s="1"/>
    </row>
    <row r="777" spans="3:3" x14ac:dyDescent="0.25">
      <c r="C777" s="1"/>
    </row>
    <row r="778" spans="3:3" x14ac:dyDescent="0.25">
      <c r="C778" s="1"/>
    </row>
    <row r="779" spans="3:3" x14ac:dyDescent="0.25">
      <c r="C779" s="1"/>
    </row>
    <row r="780" spans="3:3" x14ac:dyDescent="0.25">
      <c r="C780" s="1"/>
    </row>
    <row r="781" spans="3:3" x14ac:dyDescent="0.25">
      <c r="C781" s="1"/>
    </row>
    <row r="782" spans="3:3" x14ac:dyDescent="0.25">
      <c r="C782" s="1"/>
    </row>
    <row r="783" spans="3:3" x14ac:dyDescent="0.25">
      <c r="C783" s="1"/>
    </row>
    <row r="784" spans="3:3" x14ac:dyDescent="0.25">
      <c r="C784" s="1"/>
    </row>
    <row r="785" spans="3:3" x14ac:dyDescent="0.25">
      <c r="C785" s="1"/>
    </row>
    <row r="786" spans="3:3" x14ac:dyDescent="0.25">
      <c r="C786" s="1"/>
    </row>
    <row r="787" spans="3:3" x14ac:dyDescent="0.25">
      <c r="C787" s="1"/>
    </row>
    <row r="788" spans="3:3" x14ac:dyDescent="0.25">
      <c r="C788" s="1"/>
    </row>
    <row r="789" spans="3:3" x14ac:dyDescent="0.25">
      <c r="C789" s="1"/>
    </row>
    <row r="790" spans="3:3" x14ac:dyDescent="0.25">
      <c r="C790" s="1"/>
    </row>
    <row r="791" spans="3:3" x14ac:dyDescent="0.25">
      <c r="C791" s="1"/>
    </row>
    <row r="792" spans="3:3" x14ac:dyDescent="0.25">
      <c r="C792" s="1"/>
    </row>
    <row r="793" spans="3:3" x14ac:dyDescent="0.25">
      <c r="C793" s="1"/>
    </row>
    <row r="794" spans="3:3" x14ac:dyDescent="0.25">
      <c r="C794" s="1"/>
    </row>
    <row r="795" spans="3:3" x14ac:dyDescent="0.25">
      <c r="C795" s="1"/>
    </row>
    <row r="796" spans="3:3" x14ac:dyDescent="0.25">
      <c r="C796" s="1"/>
    </row>
    <row r="797" spans="3:3" x14ac:dyDescent="0.25">
      <c r="C797" s="1"/>
    </row>
    <row r="798" spans="3:3" x14ac:dyDescent="0.25">
      <c r="C798" s="1"/>
    </row>
    <row r="799" spans="3:3" x14ac:dyDescent="0.25">
      <c r="C799" s="1"/>
    </row>
    <row r="800" spans="3:3" x14ac:dyDescent="0.25">
      <c r="C800" s="1"/>
    </row>
    <row r="801" spans="3:3" x14ac:dyDescent="0.25">
      <c r="C801" s="1"/>
    </row>
    <row r="802" spans="3:3" x14ac:dyDescent="0.25">
      <c r="C802" s="1"/>
    </row>
    <row r="803" spans="3:3" x14ac:dyDescent="0.25">
      <c r="C803" s="1"/>
    </row>
    <row r="804" spans="3:3" x14ac:dyDescent="0.25">
      <c r="C804" s="1"/>
    </row>
    <row r="805" spans="3:3" x14ac:dyDescent="0.25">
      <c r="C805" s="1"/>
    </row>
    <row r="806" spans="3:3" x14ac:dyDescent="0.25">
      <c r="C806" s="1"/>
    </row>
    <row r="807" spans="3:3" x14ac:dyDescent="0.25">
      <c r="C807" s="1"/>
    </row>
    <row r="808" spans="3:3" x14ac:dyDescent="0.25">
      <c r="C808" s="1"/>
    </row>
    <row r="809" spans="3:3" x14ac:dyDescent="0.25">
      <c r="C809" s="1"/>
    </row>
    <row r="810" spans="3:3" x14ac:dyDescent="0.25">
      <c r="C810" s="1"/>
    </row>
    <row r="811" spans="3:3" x14ac:dyDescent="0.25">
      <c r="C811" s="1"/>
    </row>
    <row r="812" spans="3:3" x14ac:dyDescent="0.25">
      <c r="C812" s="1"/>
    </row>
    <row r="813" spans="3:3" x14ac:dyDescent="0.25">
      <c r="C813" s="1"/>
    </row>
    <row r="814" spans="3:3" x14ac:dyDescent="0.25">
      <c r="C814" s="1"/>
    </row>
    <row r="815" spans="3:3" x14ac:dyDescent="0.25">
      <c r="C815" s="1"/>
    </row>
    <row r="816" spans="3:3" x14ac:dyDescent="0.25">
      <c r="C816" s="1"/>
    </row>
    <row r="817" spans="3:3" x14ac:dyDescent="0.25">
      <c r="C817" s="1"/>
    </row>
    <row r="818" spans="3:3" x14ac:dyDescent="0.25">
      <c r="C818" s="1"/>
    </row>
    <row r="819" spans="3:3" x14ac:dyDescent="0.25">
      <c r="C819" s="1"/>
    </row>
    <row r="820" spans="3:3" x14ac:dyDescent="0.25">
      <c r="C820" s="1"/>
    </row>
    <row r="821" spans="3:3" x14ac:dyDescent="0.25">
      <c r="C821" s="1"/>
    </row>
    <row r="822" spans="3:3" x14ac:dyDescent="0.25">
      <c r="C822" s="1"/>
    </row>
    <row r="823" spans="3:3" x14ac:dyDescent="0.25">
      <c r="C823" s="1"/>
    </row>
    <row r="824" spans="3:3" x14ac:dyDescent="0.25">
      <c r="C824" s="1"/>
    </row>
    <row r="825" spans="3:3" x14ac:dyDescent="0.25">
      <c r="C825" s="1"/>
    </row>
    <row r="826" spans="3:3" x14ac:dyDescent="0.25">
      <c r="C826" s="1"/>
    </row>
    <row r="827" spans="3:3" x14ac:dyDescent="0.25">
      <c r="C827" s="1"/>
    </row>
    <row r="828" spans="3:3" x14ac:dyDescent="0.25">
      <c r="C828" s="1"/>
    </row>
    <row r="829" spans="3:3" x14ac:dyDescent="0.25">
      <c r="C829" s="1"/>
    </row>
    <row r="830" spans="3:3" x14ac:dyDescent="0.25">
      <c r="C830" s="1"/>
    </row>
    <row r="831" spans="3:3" x14ac:dyDescent="0.25">
      <c r="C831" s="1"/>
    </row>
    <row r="832" spans="3:3" x14ac:dyDescent="0.25">
      <c r="C832" s="1"/>
    </row>
    <row r="833" spans="3:3" x14ac:dyDescent="0.25">
      <c r="C833" s="1"/>
    </row>
    <row r="834" spans="3:3" x14ac:dyDescent="0.25">
      <c r="C834" s="1"/>
    </row>
    <row r="835" spans="3:3" x14ac:dyDescent="0.25">
      <c r="C835" s="1"/>
    </row>
    <row r="836" spans="3:3" x14ac:dyDescent="0.25">
      <c r="C836" s="1"/>
    </row>
    <row r="837" spans="3:3" x14ac:dyDescent="0.25">
      <c r="C837" s="1"/>
    </row>
    <row r="838" spans="3:3" x14ac:dyDescent="0.25">
      <c r="C838" s="1"/>
    </row>
    <row r="839" spans="3:3" x14ac:dyDescent="0.25">
      <c r="C839" s="1"/>
    </row>
    <row r="840" spans="3:3" x14ac:dyDescent="0.25">
      <c r="C840" s="1"/>
    </row>
    <row r="841" spans="3:3" x14ac:dyDescent="0.25">
      <c r="C841" s="1"/>
    </row>
    <row r="842" spans="3:3" x14ac:dyDescent="0.25">
      <c r="C842" s="1"/>
    </row>
    <row r="843" spans="3:3" x14ac:dyDescent="0.25">
      <c r="C843" s="1"/>
    </row>
    <row r="844" spans="3:3" x14ac:dyDescent="0.25">
      <c r="C844" s="1"/>
    </row>
    <row r="845" spans="3:3" x14ac:dyDescent="0.25">
      <c r="C845" s="1"/>
    </row>
    <row r="846" spans="3:3" x14ac:dyDescent="0.25">
      <c r="C846" s="1"/>
    </row>
    <row r="847" spans="3:3" x14ac:dyDescent="0.25">
      <c r="C847" s="1"/>
    </row>
    <row r="848" spans="3:3" x14ac:dyDescent="0.25">
      <c r="C848" s="1"/>
    </row>
    <row r="849" spans="3:3" x14ac:dyDescent="0.25">
      <c r="C849" s="1"/>
    </row>
    <row r="850" spans="3:3" x14ac:dyDescent="0.25">
      <c r="C850" s="1"/>
    </row>
    <row r="851" spans="3:3" x14ac:dyDescent="0.25">
      <c r="C851" s="1"/>
    </row>
    <row r="852" spans="3:3" x14ac:dyDescent="0.25">
      <c r="C852" s="1"/>
    </row>
    <row r="853" spans="3:3" x14ac:dyDescent="0.25">
      <c r="C853" s="1"/>
    </row>
    <row r="854" spans="3:3" x14ac:dyDescent="0.25">
      <c r="C854" s="1"/>
    </row>
    <row r="855" spans="3:3" x14ac:dyDescent="0.25">
      <c r="C855" s="1"/>
    </row>
    <row r="856" spans="3:3" x14ac:dyDescent="0.25">
      <c r="C856" s="1"/>
    </row>
    <row r="857" spans="3:3" x14ac:dyDescent="0.25">
      <c r="C857" s="1"/>
    </row>
    <row r="858" spans="3:3" x14ac:dyDescent="0.25">
      <c r="C858" s="1"/>
    </row>
    <row r="859" spans="3:3" x14ac:dyDescent="0.25">
      <c r="C859" s="1"/>
    </row>
    <row r="860" spans="3:3" x14ac:dyDescent="0.25">
      <c r="C860" s="1"/>
    </row>
    <row r="861" spans="3:3" x14ac:dyDescent="0.25">
      <c r="C861" s="1"/>
    </row>
    <row r="862" spans="3:3" x14ac:dyDescent="0.25">
      <c r="C862" s="1"/>
    </row>
    <row r="863" spans="3:3" x14ac:dyDescent="0.25">
      <c r="C863" s="1"/>
    </row>
    <row r="864" spans="3:3" x14ac:dyDescent="0.25">
      <c r="C864" s="1"/>
    </row>
    <row r="865" spans="3:3" x14ac:dyDescent="0.25">
      <c r="C865" s="1"/>
    </row>
    <row r="866" spans="3:3" x14ac:dyDescent="0.25">
      <c r="C866" s="1"/>
    </row>
    <row r="867" spans="3:3" x14ac:dyDescent="0.25">
      <c r="C867" s="1"/>
    </row>
    <row r="868" spans="3:3" x14ac:dyDescent="0.25">
      <c r="C868" s="1"/>
    </row>
    <row r="869" spans="3:3" x14ac:dyDescent="0.25">
      <c r="C869" s="1"/>
    </row>
    <row r="870" spans="3:3" x14ac:dyDescent="0.25">
      <c r="C870" s="1"/>
    </row>
    <row r="871" spans="3:3" x14ac:dyDescent="0.25">
      <c r="C871" s="1"/>
    </row>
    <row r="872" spans="3:3" x14ac:dyDescent="0.25">
      <c r="C872" s="1"/>
    </row>
    <row r="873" spans="3:3" x14ac:dyDescent="0.25">
      <c r="C873" s="1"/>
    </row>
    <row r="874" spans="3:3" x14ac:dyDescent="0.25">
      <c r="C874" s="1"/>
    </row>
    <row r="875" spans="3:3" x14ac:dyDescent="0.25">
      <c r="C875" s="1"/>
    </row>
    <row r="876" spans="3:3" x14ac:dyDescent="0.25">
      <c r="C876" s="1"/>
    </row>
    <row r="877" spans="3:3" x14ac:dyDescent="0.25">
      <c r="C877" s="1"/>
    </row>
    <row r="878" spans="3:3" x14ac:dyDescent="0.25">
      <c r="C878" s="1"/>
    </row>
    <row r="879" spans="3:3" x14ac:dyDescent="0.25">
      <c r="C879" s="1"/>
    </row>
    <row r="880" spans="3:3" x14ac:dyDescent="0.25">
      <c r="C880" s="1"/>
    </row>
    <row r="881" spans="3:3" x14ac:dyDescent="0.25">
      <c r="C881" s="1"/>
    </row>
    <row r="882" spans="3:3" x14ac:dyDescent="0.25">
      <c r="C882" s="1"/>
    </row>
    <row r="883" spans="3:3" x14ac:dyDescent="0.25">
      <c r="C883" s="1"/>
    </row>
    <row r="884" spans="3:3" x14ac:dyDescent="0.25">
      <c r="C884" s="1"/>
    </row>
    <row r="885" spans="3:3" x14ac:dyDescent="0.25">
      <c r="C885" s="1"/>
    </row>
    <row r="886" spans="3:3" x14ac:dyDescent="0.25">
      <c r="C886" s="1"/>
    </row>
    <row r="887" spans="3:3" x14ac:dyDescent="0.25">
      <c r="C887" s="1"/>
    </row>
    <row r="888" spans="3:3" x14ac:dyDescent="0.25">
      <c r="C888" s="1"/>
    </row>
    <row r="889" spans="3:3" x14ac:dyDescent="0.25">
      <c r="C889" s="1"/>
    </row>
    <row r="890" spans="3:3" x14ac:dyDescent="0.25">
      <c r="C890" s="1"/>
    </row>
    <row r="891" spans="3:3" x14ac:dyDescent="0.25">
      <c r="C891" s="1"/>
    </row>
    <row r="892" spans="3:3" x14ac:dyDescent="0.25">
      <c r="C892" s="1"/>
    </row>
    <row r="893" spans="3:3" x14ac:dyDescent="0.25">
      <c r="C893" s="1"/>
    </row>
    <row r="894" spans="3:3" x14ac:dyDescent="0.25">
      <c r="C894" s="1"/>
    </row>
    <row r="895" spans="3:3" x14ac:dyDescent="0.25">
      <c r="C895" s="1"/>
    </row>
    <row r="896" spans="3:3" x14ac:dyDescent="0.25">
      <c r="C896" s="1"/>
    </row>
    <row r="897" spans="3:3" x14ac:dyDescent="0.25">
      <c r="C897" s="1"/>
    </row>
    <row r="898" spans="3:3" x14ac:dyDescent="0.25">
      <c r="C898" s="1"/>
    </row>
    <row r="899" spans="3:3" x14ac:dyDescent="0.25">
      <c r="C899" s="1"/>
    </row>
    <row r="900" spans="3:3" x14ac:dyDescent="0.25">
      <c r="C900" s="1"/>
    </row>
    <row r="901" spans="3:3" x14ac:dyDescent="0.25">
      <c r="C901" s="1"/>
    </row>
    <row r="902" spans="3:3" x14ac:dyDescent="0.25">
      <c r="C902" s="1"/>
    </row>
    <row r="903" spans="3:3" x14ac:dyDescent="0.25">
      <c r="C903" s="1"/>
    </row>
    <row r="904" spans="3:3" x14ac:dyDescent="0.25">
      <c r="C904" s="1"/>
    </row>
    <row r="905" spans="3:3" x14ac:dyDescent="0.25">
      <c r="C905" s="1"/>
    </row>
    <row r="906" spans="3:3" x14ac:dyDescent="0.25">
      <c r="C906" s="1"/>
    </row>
    <row r="907" spans="3:3" x14ac:dyDescent="0.25">
      <c r="C907" s="1"/>
    </row>
    <row r="908" spans="3:3" x14ac:dyDescent="0.25">
      <c r="C908" s="1"/>
    </row>
    <row r="909" spans="3:3" x14ac:dyDescent="0.25">
      <c r="C909" s="1"/>
    </row>
    <row r="910" spans="3:3" x14ac:dyDescent="0.25">
      <c r="C910" s="1"/>
    </row>
    <row r="911" spans="3:3" x14ac:dyDescent="0.25">
      <c r="C911" s="1"/>
    </row>
    <row r="912" spans="3:3" x14ac:dyDescent="0.25">
      <c r="C912" s="1"/>
    </row>
    <row r="913" spans="3:3" x14ac:dyDescent="0.25">
      <c r="C913" s="1"/>
    </row>
    <row r="914" spans="3:3" x14ac:dyDescent="0.25">
      <c r="C914" s="1"/>
    </row>
    <row r="915" spans="3:3" x14ac:dyDescent="0.25">
      <c r="C915" s="1"/>
    </row>
    <row r="916" spans="3:3" x14ac:dyDescent="0.25">
      <c r="C916" s="1"/>
    </row>
    <row r="917" spans="3:3" x14ac:dyDescent="0.25">
      <c r="C917" s="1"/>
    </row>
    <row r="918" spans="3:3" x14ac:dyDescent="0.25">
      <c r="C918" s="1"/>
    </row>
    <row r="919" spans="3:3" x14ac:dyDescent="0.25">
      <c r="C919" s="1"/>
    </row>
    <row r="920" spans="3:3" x14ac:dyDescent="0.25">
      <c r="C920" s="1"/>
    </row>
    <row r="921" spans="3:3" x14ac:dyDescent="0.25">
      <c r="C921" s="1"/>
    </row>
    <row r="922" spans="3:3" x14ac:dyDescent="0.25">
      <c r="C922" s="1"/>
    </row>
    <row r="923" spans="3:3" x14ac:dyDescent="0.25">
      <c r="C923" s="1"/>
    </row>
    <row r="924" spans="3:3" x14ac:dyDescent="0.25">
      <c r="C924" s="1"/>
    </row>
    <row r="925" spans="3:3" x14ac:dyDescent="0.25">
      <c r="C925" s="1"/>
    </row>
    <row r="926" spans="3:3" x14ac:dyDescent="0.25">
      <c r="C926" s="1"/>
    </row>
    <row r="927" spans="3:3" x14ac:dyDescent="0.25">
      <c r="C927" s="1"/>
    </row>
    <row r="928" spans="3:3" x14ac:dyDescent="0.25">
      <c r="C928" s="1"/>
    </row>
    <row r="929" spans="3:3" x14ac:dyDescent="0.25">
      <c r="C929" s="1"/>
    </row>
    <row r="930" spans="3:3" x14ac:dyDescent="0.25">
      <c r="C930" s="1"/>
    </row>
    <row r="931" spans="3:3" x14ac:dyDescent="0.25">
      <c r="C931" s="1"/>
    </row>
    <row r="932" spans="3:3" x14ac:dyDescent="0.25">
      <c r="C932" s="1"/>
    </row>
    <row r="933" spans="3:3" x14ac:dyDescent="0.25">
      <c r="C933" s="1"/>
    </row>
    <row r="934" spans="3:3" x14ac:dyDescent="0.25">
      <c r="C934" s="1"/>
    </row>
    <row r="935" spans="3:3" x14ac:dyDescent="0.25">
      <c r="C935" s="1"/>
    </row>
    <row r="936" spans="3:3" x14ac:dyDescent="0.25">
      <c r="C936" s="1"/>
    </row>
    <row r="937" spans="3:3" x14ac:dyDescent="0.25">
      <c r="C937" s="1"/>
    </row>
    <row r="938" spans="3:3" x14ac:dyDescent="0.25">
      <c r="C938" s="1"/>
    </row>
    <row r="939" spans="3:3" x14ac:dyDescent="0.25">
      <c r="C939" s="1"/>
    </row>
    <row r="940" spans="3:3" x14ac:dyDescent="0.25">
      <c r="C940" s="1"/>
    </row>
    <row r="941" spans="3:3" x14ac:dyDescent="0.25">
      <c r="C941" s="1"/>
    </row>
    <row r="942" spans="3:3" x14ac:dyDescent="0.25">
      <c r="C942" s="1"/>
    </row>
    <row r="943" spans="3:3" x14ac:dyDescent="0.25">
      <c r="C943" s="1"/>
    </row>
    <row r="944" spans="3:3" x14ac:dyDescent="0.25">
      <c r="C944" s="1"/>
    </row>
    <row r="945" spans="3:3" x14ac:dyDescent="0.25">
      <c r="C945" s="1"/>
    </row>
    <row r="946" spans="3:3" x14ac:dyDescent="0.25">
      <c r="C946" s="1"/>
    </row>
    <row r="947" spans="3:3" x14ac:dyDescent="0.25">
      <c r="C947" s="1"/>
    </row>
    <row r="948" spans="3:3" x14ac:dyDescent="0.25">
      <c r="C948" s="1"/>
    </row>
    <row r="949" spans="3:3" x14ac:dyDescent="0.25">
      <c r="C949" s="1"/>
    </row>
    <row r="950" spans="3:3" x14ac:dyDescent="0.25">
      <c r="C950" s="1"/>
    </row>
    <row r="951" spans="3:3" x14ac:dyDescent="0.25">
      <c r="C951" s="1"/>
    </row>
    <row r="952" spans="3:3" x14ac:dyDescent="0.25">
      <c r="C952" s="1"/>
    </row>
    <row r="953" spans="3:3" x14ac:dyDescent="0.25">
      <c r="C953" s="1"/>
    </row>
    <row r="954" spans="3:3" x14ac:dyDescent="0.25">
      <c r="C954" s="1"/>
    </row>
    <row r="955" spans="3:3" x14ac:dyDescent="0.25">
      <c r="C955" s="1"/>
    </row>
    <row r="956" spans="3:3" x14ac:dyDescent="0.25">
      <c r="C956" s="1"/>
    </row>
    <row r="957" spans="3:3" x14ac:dyDescent="0.25">
      <c r="C957" s="1"/>
    </row>
    <row r="958" spans="3:3" x14ac:dyDescent="0.25">
      <c r="C958" s="1"/>
    </row>
    <row r="959" spans="3:3" x14ac:dyDescent="0.25">
      <c r="C959" s="1"/>
    </row>
    <row r="960" spans="3:3" x14ac:dyDescent="0.25">
      <c r="C960" s="1"/>
    </row>
    <row r="961" spans="3:3" x14ac:dyDescent="0.25">
      <c r="C961" s="1"/>
    </row>
    <row r="962" spans="3:3" x14ac:dyDescent="0.25">
      <c r="C962" s="1"/>
    </row>
    <row r="963" spans="3:3" x14ac:dyDescent="0.25">
      <c r="C963" s="1"/>
    </row>
    <row r="964" spans="3:3" x14ac:dyDescent="0.25">
      <c r="C964" s="1"/>
    </row>
    <row r="965" spans="3:3" x14ac:dyDescent="0.25">
      <c r="C965" s="1"/>
    </row>
    <row r="966" spans="3:3" x14ac:dyDescent="0.25">
      <c r="C966" s="1"/>
    </row>
    <row r="967" spans="3:3" x14ac:dyDescent="0.25">
      <c r="C967" s="1"/>
    </row>
    <row r="968" spans="3:3" x14ac:dyDescent="0.25">
      <c r="C968" s="1"/>
    </row>
    <row r="969" spans="3:3" x14ac:dyDescent="0.25">
      <c r="C969" s="1"/>
    </row>
    <row r="970" spans="3:3" x14ac:dyDescent="0.25">
      <c r="C970" s="1"/>
    </row>
    <row r="971" spans="3:3" x14ac:dyDescent="0.25">
      <c r="C971" s="1"/>
    </row>
    <row r="972" spans="3:3" x14ac:dyDescent="0.25">
      <c r="C972" s="1"/>
    </row>
    <row r="973" spans="3:3" x14ac:dyDescent="0.25">
      <c r="C973" s="1"/>
    </row>
    <row r="974" spans="3:3" x14ac:dyDescent="0.25">
      <c r="C974" s="1"/>
    </row>
    <row r="975" spans="3:3" x14ac:dyDescent="0.25">
      <c r="C975" s="1"/>
    </row>
    <row r="976" spans="3:3" x14ac:dyDescent="0.25">
      <c r="C976" s="1"/>
    </row>
    <row r="977" spans="3:3" x14ac:dyDescent="0.25">
      <c r="C977" s="1"/>
    </row>
  </sheetData>
  <pageMargins left="0.7" right="0.7" top="0.75" bottom="0.75" header="0.3" footer="0.3"/>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B2:P1002"/>
  <sheetViews>
    <sheetView showGridLines="0" topLeftCell="B1" workbookViewId="0">
      <selection activeCell="J13" sqref="J13"/>
    </sheetView>
  </sheetViews>
  <sheetFormatPr defaultColWidth="14.42578125" defaultRowHeight="15" customHeight="1" x14ac:dyDescent="0.25"/>
  <cols>
    <col min="1" max="1" width="2.7109375" customWidth="1"/>
    <col min="2" max="2" width="29.5703125" customWidth="1"/>
    <col min="3" max="3" width="15.7109375" bestFit="1" customWidth="1"/>
    <col min="4" max="4" width="14.140625" bestFit="1" customWidth="1"/>
    <col min="5" max="5" width="10.7109375" customWidth="1"/>
    <col min="6" max="7" width="14.28515625" bestFit="1" customWidth="1"/>
    <col min="8" max="8" width="14" bestFit="1" customWidth="1"/>
    <col min="9" max="9" width="13.28515625" bestFit="1" customWidth="1"/>
    <col min="10" max="10" width="26.7109375" style="55" bestFit="1" customWidth="1"/>
    <col min="11" max="11" width="21.5703125" style="55" bestFit="1" customWidth="1"/>
    <col min="12" max="13" width="14.28515625" style="55" bestFit="1" customWidth="1"/>
    <col min="14" max="14" width="16.7109375" bestFit="1" customWidth="1"/>
    <col min="15" max="15" width="20.42578125" bestFit="1" customWidth="1"/>
    <col min="16" max="17" width="19.42578125" customWidth="1"/>
    <col min="18" max="18" width="11.7109375" customWidth="1"/>
    <col min="19" max="25" width="8.7109375" customWidth="1"/>
  </cols>
  <sheetData>
    <row r="2" spans="2:15" ht="26.25" x14ac:dyDescent="0.4">
      <c r="B2" s="46" t="s">
        <v>35</v>
      </c>
      <c r="C2" s="5"/>
      <c r="J2" s="54"/>
      <c r="K2" s="54"/>
      <c r="L2" s="54"/>
      <c r="M2" s="54"/>
      <c r="N2" s="5"/>
      <c r="O2" s="5"/>
    </row>
    <row r="3" spans="2:15" x14ac:dyDescent="0.25">
      <c r="C3" s="5"/>
      <c r="D3" s="13"/>
      <c r="J3" s="54"/>
      <c r="K3" s="54"/>
      <c r="L3" s="54"/>
      <c r="M3" s="54"/>
      <c r="N3" s="5"/>
      <c r="O3" s="5"/>
    </row>
    <row r="4" spans="2:15" x14ac:dyDescent="0.25">
      <c r="B4" s="45" t="s">
        <v>21</v>
      </c>
      <c r="C4" s="3"/>
      <c r="D4" s="4"/>
      <c r="E4" s="39" t="s">
        <v>31</v>
      </c>
    </row>
    <row r="5" spans="2:15" x14ac:dyDescent="0.25">
      <c r="B5" s="39" t="s">
        <v>36</v>
      </c>
      <c r="C5" s="1" t="s">
        <v>4</v>
      </c>
      <c r="D5" s="44">
        <f>Inputs!D20*Calculations!D12*1000</f>
        <v>14399.999999999998</v>
      </c>
      <c r="E5" s="73" t="s">
        <v>74</v>
      </c>
    </row>
    <row r="6" spans="2:15" x14ac:dyDescent="0.25">
      <c r="B6" s="39" t="s">
        <v>0</v>
      </c>
      <c r="C6" s="1" t="s">
        <v>4</v>
      </c>
      <c r="D6" s="44">
        <f>Inputs!D5*Calculations!D5</f>
        <v>4319.9999999999991</v>
      </c>
      <c r="E6" s="73" t="s">
        <v>74</v>
      </c>
    </row>
    <row r="7" spans="2:15" x14ac:dyDescent="0.25">
      <c r="B7" s="39" t="s">
        <v>1</v>
      </c>
      <c r="C7" s="1" t="s">
        <v>4</v>
      </c>
      <c r="D7" s="44">
        <f>IF(Inputs!D6*Calculations!D5&lt;Inputs!D7,Inputs!D6*Calculations!D5,Inputs!D7)</f>
        <v>0</v>
      </c>
      <c r="E7" s="73" t="s">
        <v>74</v>
      </c>
    </row>
    <row r="8" spans="2:15" x14ac:dyDescent="0.25">
      <c r="B8" s="73" t="s">
        <v>97</v>
      </c>
      <c r="C8" s="1" t="s">
        <v>4</v>
      </c>
      <c r="D8" s="44">
        <f>IF(Inputs!D8*Calculations!D12*1000&gt;Inputs!D9*Calculations!D5,Inputs!D9*Calculations!D5,Inputs!D8*Calculations!D12*1000)</f>
        <v>3840</v>
      </c>
      <c r="E8" s="31" t="s">
        <v>109</v>
      </c>
      <c r="J8" s="54"/>
      <c r="K8" s="54"/>
      <c r="L8" s="54"/>
      <c r="M8" s="54"/>
      <c r="N8" s="5"/>
      <c r="O8" s="5"/>
    </row>
    <row r="9" spans="2:15" x14ac:dyDescent="0.25">
      <c r="B9" s="39" t="s">
        <v>42</v>
      </c>
      <c r="C9" s="1" t="s">
        <v>4</v>
      </c>
      <c r="D9" s="44">
        <f>D5-D6-D7-D8</f>
        <v>6240</v>
      </c>
      <c r="E9" s="73" t="s">
        <v>74</v>
      </c>
      <c r="J9" s="54"/>
      <c r="K9" s="54"/>
      <c r="L9" s="54"/>
      <c r="M9" s="54"/>
      <c r="N9" s="5"/>
      <c r="O9" s="5"/>
    </row>
    <row r="10" spans="2:15" x14ac:dyDescent="0.25">
      <c r="B10" s="39"/>
      <c r="C10" s="1"/>
      <c r="D10" s="47"/>
      <c r="E10" s="47"/>
      <c r="J10" s="54"/>
      <c r="K10" s="54"/>
      <c r="L10" s="54"/>
      <c r="M10" s="54"/>
      <c r="N10" s="5"/>
      <c r="O10" s="5"/>
    </row>
    <row r="11" spans="2:15" x14ac:dyDescent="0.25">
      <c r="B11" s="45" t="s">
        <v>34</v>
      </c>
      <c r="C11" s="3"/>
      <c r="D11" s="4"/>
      <c r="E11" s="39" t="s">
        <v>31</v>
      </c>
      <c r="J11" s="54"/>
      <c r="K11" s="54"/>
      <c r="L11" s="54"/>
      <c r="M11" s="54"/>
      <c r="N11" s="5"/>
      <c r="O11" s="5"/>
    </row>
    <row r="12" spans="2:15" x14ac:dyDescent="0.25">
      <c r="B12" s="73" t="s">
        <v>76</v>
      </c>
      <c r="C12" s="1" t="s">
        <v>100</v>
      </c>
      <c r="D12" s="108">
        <f>Inputs!D21*Inputs!D22/1000</f>
        <v>4.8</v>
      </c>
      <c r="E12" s="31" t="s">
        <v>110</v>
      </c>
      <c r="J12" s="54"/>
      <c r="K12" s="54"/>
      <c r="L12" s="54"/>
      <c r="M12" s="54"/>
      <c r="N12" s="5"/>
      <c r="O12" s="5"/>
    </row>
    <row r="13" spans="2:15" x14ac:dyDescent="0.25">
      <c r="B13" t="s">
        <v>72</v>
      </c>
      <c r="C13" s="6" t="s">
        <v>7</v>
      </c>
      <c r="D13" s="42">
        <f>Inputs!D40*12</f>
        <v>10250</v>
      </c>
      <c r="E13" s="73" t="s">
        <v>74</v>
      </c>
      <c r="J13" s="54"/>
      <c r="K13" s="54"/>
      <c r="L13" s="54"/>
      <c r="M13" s="54"/>
      <c r="N13" s="5"/>
      <c r="O13" s="5"/>
    </row>
    <row r="14" spans="2:15" x14ac:dyDescent="0.25">
      <c r="B14" s="39" t="s">
        <v>16</v>
      </c>
      <c r="C14" s="1" t="s">
        <v>2</v>
      </c>
      <c r="D14" s="43">
        <f>Inputs!D23/(D12*8760)</f>
        <v>0.14000000000000001</v>
      </c>
      <c r="E14" s="73" t="s">
        <v>74</v>
      </c>
      <c r="J14" s="54"/>
      <c r="K14" s="54"/>
      <c r="L14" s="54"/>
      <c r="M14" s="54"/>
      <c r="N14" s="5"/>
      <c r="O14" s="5"/>
    </row>
    <row r="15" spans="2:15" x14ac:dyDescent="0.25">
      <c r="B15" s="39" t="s">
        <v>17</v>
      </c>
      <c r="C15" s="1" t="s">
        <v>2</v>
      </c>
      <c r="D15" s="43">
        <f>Inputs!D23/$D$13</f>
        <v>0.57431414634146349</v>
      </c>
      <c r="E15" s="91" t="s">
        <v>74</v>
      </c>
      <c r="J15" s="54"/>
      <c r="K15" s="54"/>
      <c r="L15" s="54"/>
      <c r="M15" s="54"/>
      <c r="N15" s="5"/>
      <c r="O15" s="5"/>
    </row>
    <row r="16" spans="2:15" x14ac:dyDescent="0.25">
      <c r="C16" s="5"/>
      <c r="J16" s="54"/>
      <c r="K16" s="54"/>
      <c r="L16" s="54"/>
      <c r="M16" s="54"/>
      <c r="N16" s="5"/>
      <c r="O16" s="5"/>
    </row>
    <row r="17" spans="2:16" x14ac:dyDescent="0.25">
      <c r="B17" s="45" t="s">
        <v>41</v>
      </c>
      <c r="C17" s="3"/>
      <c r="D17" s="4"/>
      <c r="E17" s="4"/>
      <c r="F17" s="4"/>
      <c r="G17" s="4"/>
      <c r="H17" s="4"/>
      <c r="I17" s="4"/>
      <c r="J17" s="65"/>
      <c r="K17" s="65"/>
      <c r="L17" s="65"/>
      <c r="M17" s="65"/>
      <c r="N17" s="4"/>
      <c r="O17" s="4"/>
    </row>
    <row r="18" spans="2:16" ht="15.75" customHeight="1" x14ac:dyDescent="0.25">
      <c r="B18" s="19"/>
      <c r="C18" s="20"/>
      <c r="D18" s="20"/>
      <c r="E18" s="20"/>
      <c r="F18" s="118" t="s">
        <v>23</v>
      </c>
      <c r="G18" s="119"/>
      <c r="H18" s="117" t="s">
        <v>24</v>
      </c>
      <c r="I18" s="117"/>
      <c r="J18" s="117"/>
      <c r="K18" s="117"/>
      <c r="L18" s="117"/>
      <c r="M18" s="117"/>
      <c r="N18" s="118" t="s">
        <v>39</v>
      </c>
      <c r="O18" s="119"/>
    </row>
    <row r="19" spans="2:16" ht="30" customHeight="1" x14ac:dyDescent="0.25">
      <c r="B19" s="21" t="s">
        <v>27</v>
      </c>
      <c r="C19" s="98" t="s">
        <v>83</v>
      </c>
      <c r="D19" s="97" t="s">
        <v>84</v>
      </c>
      <c r="E19" s="22" t="s">
        <v>28</v>
      </c>
      <c r="F19" s="50" t="s">
        <v>43</v>
      </c>
      <c r="G19" s="50" t="s">
        <v>44</v>
      </c>
      <c r="H19" s="99" t="s">
        <v>42</v>
      </c>
      <c r="I19" s="100" t="s">
        <v>29</v>
      </c>
      <c r="J19" s="56" t="s">
        <v>69</v>
      </c>
      <c r="K19" s="56" t="s">
        <v>70</v>
      </c>
      <c r="L19" s="50" t="s">
        <v>43</v>
      </c>
      <c r="M19" s="56" t="s">
        <v>44</v>
      </c>
      <c r="N19" s="50" t="s">
        <v>50</v>
      </c>
      <c r="O19" s="50" t="s">
        <v>51</v>
      </c>
      <c r="P19" s="22"/>
    </row>
    <row r="20" spans="2:16" ht="30" x14ac:dyDescent="0.25">
      <c r="B20" s="21"/>
      <c r="C20" s="23" t="s">
        <v>8</v>
      </c>
      <c r="D20" s="23" t="s">
        <v>8</v>
      </c>
      <c r="E20" s="23" t="s">
        <v>7</v>
      </c>
      <c r="F20" s="51" t="s">
        <v>40</v>
      </c>
      <c r="G20" s="51" t="s">
        <v>40</v>
      </c>
      <c r="H20" s="52" t="s">
        <v>40</v>
      </c>
      <c r="I20" s="23" t="s">
        <v>7</v>
      </c>
      <c r="J20" s="57" t="s">
        <v>40</v>
      </c>
      <c r="K20" s="57" t="s">
        <v>40</v>
      </c>
      <c r="L20" s="57" t="s">
        <v>40</v>
      </c>
      <c r="M20" s="57" t="s">
        <v>40</v>
      </c>
      <c r="N20" s="51" t="s">
        <v>40</v>
      </c>
      <c r="O20" s="51" t="s">
        <v>40</v>
      </c>
    </row>
    <row r="21" spans="2:16" x14ac:dyDescent="0.25">
      <c r="B21" s="19">
        <v>0</v>
      </c>
      <c r="C21" s="20"/>
      <c r="D21" s="20"/>
      <c r="E21" s="20"/>
      <c r="F21" s="24"/>
      <c r="G21" s="24"/>
      <c r="H21" s="20"/>
      <c r="I21" s="25"/>
      <c r="J21" s="58"/>
      <c r="K21" s="58"/>
      <c r="L21" s="58"/>
      <c r="M21" s="58"/>
      <c r="N21" s="24"/>
      <c r="O21" s="24"/>
    </row>
    <row r="22" spans="2:16" x14ac:dyDescent="0.25">
      <c r="B22" s="17">
        <v>1</v>
      </c>
      <c r="C22" s="26">
        <f>Inputs!$D$12</f>
        <v>0.23</v>
      </c>
      <c r="D22" s="26">
        <f>Inputs!$D$15</f>
        <v>0.153</v>
      </c>
      <c r="E22" s="8">
        <f>Calculations!$D$13</f>
        <v>10250</v>
      </c>
      <c r="F22" s="69">
        <f>C22*E22</f>
        <v>2357.5</v>
      </c>
      <c r="G22" s="69">
        <f>F22</f>
        <v>2357.5</v>
      </c>
      <c r="H22" s="12">
        <f>D5-D8</f>
        <v>10559.999999999998</v>
      </c>
      <c r="I22" s="27">
        <f>Inputs!D23</f>
        <v>5886.72</v>
      </c>
      <c r="J22" s="68">
        <f>-(1-Inputs!$D$16)*I22*C22</f>
        <v>-676.97280000000001</v>
      </c>
      <c r="K22" s="68">
        <f>-Inputs!$D$16*I22*D22</f>
        <v>-450.33408000000003</v>
      </c>
      <c r="L22" s="68">
        <f>F22+H22+SUM(J22:K22)</f>
        <v>11790.193119999998</v>
      </c>
      <c r="M22" s="68">
        <f>L22</f>
        <v>11790.193119999998</v>
      </c>
      <c r="N22" s="69">
        <f>L22-F22</f>
        <v>9432.6931199999981</v>
      </c>
      <c r="O22" s="69">
        <f>N22</f>
        <v>9432.6931199999981</v>
      </c>
    </row>
    <row r="23" spans="2:16" x14ac:dyDescent="0.25">
      <c r="B23" s="17">
        <v>2</v>
      </c>
      <c r="C23" s="26">
        <f>C22*(1+Inputs!$D$17)</f>
        <v>0.23230000000000001</v>
      </c>
      <c r="D23" s="26">
        <f>D22*(1+Inputs!$D$17)</f>
        <v>0.15453</v>
      </c>
      <c r="E23" s="8">
        <f>Calculations!$D$13</f>
        <v>10250</v>
      </c>
      <c r="F23" s="69">
        <f>C23*E23</f>
        <v>2381.0750000000003</v>
      </c>
      <c r="G23" s="69">
        <f>G22+F23</f>
        <v>4738.5750000000007</v>
      </c>
      <c r="H23" s="12">
        <f>-D6</f>
        <v>-4319.9999999999991</v>
      </c>
      <c r="I23" s="27">
        <f>I22*(1-Inputs!$D$24)</f>
        <v>5768.9856</v>
      </c>
      <c r="J23" s="68">
        <f>-(1-Inputs!$D$16)*I23*C23</f>
        <v>-670.06767744000001</v>
      </c>
      <c r="K23" s="68">
        <f>-Inputs!$D$16*I23*D23</f>
        <v>-445.74067238399999</v>
      </c>
      <c r="L23" s="68">
        <f>F23+H23+SUM(J23:K23)</f>
        <v>-3054.7333498239987</v>
      </c>
      <c r="M23" s="68">
        <f>L23+M22</f>
        <v>8735.4597701759994</v>
      </c>
      <c r="N23" s="69">
        <f t="shared" ref="N23:N46" si="0">L23-F23</f>
        <v>-5435.8083498239994</v>
      </c>
      <c r="O23" s="69">
        <f>O22+N23</f>
        <v>3996.8847701759987</v>
      </c>
    </row>
    <row r="24" spans="2:16" x14ac:dyDescent="0.25">
      <c r="B24" s="17">
        <v>3</v>
      </c>
      <c r="C24" s="26">
        <f>C23*(1+Inputs!$D$17)</f>
        <v>0.234623</v>
      </c>
      <c r="D24" s="26">
        <f>D23*(1+Inputs!$D$17)</f>
        <v>0.1560753</v>
      </c>
      <c r="E24" s="8">
        <f>Calculations!$D$13</f>
        <v>10250</v>
      </c>
      <c r="F24" s="69">
        <f t="shared" ref="F24:F46" si="1">C24*E24</f>
        <v>2404.8857499999999</v>
      </c>
      <c r="G24" s="69">
        <f t="shared" ref="G24:G46" si="2">G23+F24</f>
        <v>7143.4607500000002</v>
      </c>
      <c r="H24" s="12"/>
      <c r="I24" s="27">
        <f>I23*(1-Inputs!$D$25)</f>
        <v>5737.8330777600004</v>
      </c>
      <c r="J24" s="68">
        <f>-(1-Inputs!$D$16)*I24*C24</f>
        <v>-673.11380510164224</v>
      </c>
      <c r="K24" s="68">
        <f>-Inputs!$D$16*I24*D24</f>
        <v>-447.76700948065769</v>
      </c>
      <c r="L24" s="68">
        <f>F24+H24+SUM(J24:K24)</f>
        <v>1284.0049354176999</v>
      </c>
      <c r="M24" s="68">
        <f t="shared" ref="M24:M46" si="3">L24+M23</f>
        <v>10019.464705593698</v>
      </c>
      <c r="N24" s="69">
        <f>L24-F24</f>
        <v>-1120.8808145823</v>
      </c>
      <c r="O24" s="69">
        <f t="shared" ref="O24:O46" si="4">O23+N24</f>
        <v>2876.0039555936987</v>
      </c>
    </row>
    <row r="25" spans="2:16" x14ac:dyDescent="0.25">
      <c r="B25" s="17">
        <v>4</v>
      </c>
      <c r="C25" s="26">
        <f>C24*(1+Inputs!$D$17)</f>
        <v>0.23696923</v>
      </c>
      <c r="D25" s="26">
        <f>D24*(1+Inputs!$D$17)</f>
        <v>0.157636053</v>
      </c>
      <c r="E25" s="8">
        <f>Calculations!$D$13</f>
        <v>10250</v>
      </c>
      <c r="F25" s="69">
        <f t="shared" si="1"/>
        <v>2428.9346074999999</v>
      </c>
      <c r="G25" s="69">
        <f t="shared" si="2"/>
        <v>9572.3953574999996</v>
      </c>
      <c r="H25" s="12"/>
      <c r="I25" s="27">
        <f>I24*(1-Inputs!$D$25)</f>
        <v>5706.8487791400967</v>
      </c>
      <c r="J25" s="68">
        <f>-(1-Inputs!$D$16)*I25*C25</f>
        <v>-676.17378045963437</v>
      </c>
      <c r="K25" s="68">
        <f>-Inputs!$D$16*I25*D25</f>
        <v>-449.8025583057568</v>
      </c>
      <c r="L25" s="68">
        <f t="shared" ref="L25:L46" si="5">F25+H25+SUM(J25:K25)</f>
        <v>1302.9582687346087</v>
      </c>
      <c r="M25" s="68">
        <f t="shared" si="3"/>
        <v>11322.422974328307</v>
      </c>
      <c r="N25" s="69">
        <f t="shared" si="0"/>
        <v>-1125.9763387653911</v>
      </c>
      <c r="O25" s="69">
        <f t="shared" si="4"/>
        <v>1750.0276168283076</v>
      </c>
    </row>
    <row r="26" spans="2:16" x14ac:dyDescent="0.25">
      <c r="B26" s="17">
        <v>5</v>
      </c>
      <c r="C26" s="26">
        <f>C25*(1+Inputs!$D$17)</f>
        <v>0.23933892230000001</v>
      </c>
      <c r="D26" s="26">
        <f>D25*(1+Inputs!$D$17)</f>
        <v>0.15921241353000001</v>
      </c>
      <c r="E26" s="8">
        <f>Calculations!$D$13</f>
        <v>10250</v>
      </c>
      <c r="F26" s="69">
        <f t="shared" si="1"/>
        <v>2453.223953575</v>
      </c>
      <c r="G26" s="69">
        <f t="shared" si="2"/>
        <v>12025.619311074999</v>
      </c>
      <c r="H26" s="12"/>
      <c r="I26" s="27">
        <f>I25*(1-Inputs!$D$25)</f>
        <v>5676.0317957327406</v>
      </c>
      <c r="J26" s="68">
        <f>-(1-Inputs!$D$16)*I26*C26</f>
        <v>-679.24766646560397</v>
      </c>
      <c r="K26" s="68">
        <f>-Inputs!$D$16*I26*D26</f>
        <v>-451.84736073581485</v>
      </c>
      <c r="L26" s="68">
        <f t="shared" si="5"/>
        <v>1322.1289263735812</v>
      </c>
      <c r="M26" s="68">
        <f t="shared" si="3"/>
        <v>12644.551900701888</v>
      </c>
      <c r="N26" s="69">
        <f t="shared" si="0"/>
        <v>-1131.0950272014188</v>
      </c>
      <c r="O26" s="69">
        <f t="shared" ref="O26" si="6">O25+N26</f>
        <v>618.93258962688878</v>
      </c>
    </row>
    <row r="27" spans="2:16" x14ac:dyDescent="0.25">
      <c r="B27" s="17">
        <v>6</v>
      </c>
      <c r="C27" s="26">
        <f>C26*(1+Inputs!$D$17)</f>
        <v>0.24173231152300001</v>
      </c>
      <c r="D27" s="26">
        <f>D26*(1+Inputs!$D$17)</f>
        <v>0.16080453766530001</v>
      </c>
      <c r="E27" s="8">
        <f>Calculations!$D$13</f>
        <v>10250</v>
      </c>
      <c r="F27" s="69">
        <f t="shared" si="1"/>
        <v>2477.7561931107502</v>
      </c>
      <c r="G27" s="69">
        <f t="shared" si="2"/>
        <v>14503.375504185749</v>
      </c>
      <c r="H27" s="12"/>
      <c r="I27" s="27">
        <f>I26*(1-Inputs!$D$25)</f>
        <v>5645.3812240357838</v>
      </c>
      <c r="J27" s="68">
        <f>-(1-Inputs!$D$16)*I27*C27</f>
        <v>-682.33552635735657</v>
      </c>
      <c r="K27" s="68">
        <f>-Inputs!$D$16*I27*D27</f>
        <v>-453.90145883771982</v>
      </c>
      <c r="L27" s="68">
        <f t="shared" si="5"/>
        <v>1341.5192079156739</v>
      </c>
      <c r="M27" s="68">
        <f t="shared" si="3"/>
        <v>13986.071108617562</v>
      </c>
      <c r="N27" s="69">
        <f t="shared" si="0"/>
        <v>-1136.2369851950764</v>
      </c>
      <c r="O27" s="69">
        <f t="shared" si="4"/>
        <v>-517.3043955681876</v>
      </c>
    </row>
    <row r="28" spans="2:16" x14ac:dyDescent="0.25">
      <c r="B28" s="17">
        <v>7</v>
      </c>
      <c r="C28" s="26">
        <f>C27*(1+Inputs!$D$17)</f>
        <v>0.24414963463823</v>
      </c>
      <c r="D28" s="26">
        <f>D27*(1+Inputs!$D$17)</f>
        <v>0.162412583041953</v>
      </c>
      <c r="E28" s="8">
        <f>Calculations!$D$13</f>
        <v>10250</v>
      </c>
      <c r="F28" s="69">
        <f t="shared" si="1"/>
        <v>2502.5337550418576</v>
      </c>
      <c r="G28" s="69">
        <f t="shared" si="2"/>
        <v>17005.909259227607</v>
      </c>
      <c r="H28" s="12"/>
      <c r="I28" s="27">
        <f>I27*(1-Inputs!$D$25)</f>
        <v>5614.8961654259911</v>
      </c>
      <c r="J28" s="68">
        <f>-(1-Inputs!$D$16)*I28*C28</f>
        <v>-685.43742366017716</v>
      </c>
      <c r="K28" s="68">
        <f>-Inputs!$D$16*I28*D28</f>
        <v>-455.96489486959609</v>
      </c>
      <c r="L28" s="68">
        <f t="shared" si="5"/>
        <v>1361.1314365120843</v>
      </c>
      <c r="M28" s="68">
        <f t="shared" si="3"/>
        <v>15347.202545129647</v>
      </c>
      <c r="N28" s="69">
        <f t="shared" si="0"/>
        <v>-1141.4023185297733</v>
      </c>
      <c r="O28" s="69">
        <f t="shared" si="4"/>
        <v>-1658.7067140979609</v>
      </c>
    </row>
    <row r="29" spans="2:16" x14ac:dyDescent="0.25">
      <c r="B29" s="17">
        <v>8</v>
      </c>
      <c r="C29" s="26">
        <f>C28*(1+Inputs!$D$17)</f>
        <v>0.2465911309846123</v>
      </c>
      <c r="D29" s="26">
        <f>D28*(1+Inputs!$D$17)</f>
        <v>0.16403670887237254</v>
      </c>
      <c r="E29" s="8">
        <f>Calculations!$D$13</f>
        <v>10250</v>
      </c>
      <c r="F29" s="69">
        <f t="shared" si="1"/>
        <v>2527.5590925922761</v>
      </c>
      <c r="G29" s="69">
        <f t="shared" si="2"/>
        <v>19533.468351819884</v>
      </c>
      <c r="H29" s="12"/>
      <c r="I29" s="27">
        <f>I28*(1-Inputs!$D$25)</f>
        <v>5584.5757261326908</v>
      </c>
      <c r="J29" s="68">
        <f>-(1-Inputs!$D$16)*I29*C29</f>
        <v>-688.55342218813632</v>
      </c>
      <c r="K29" s="68">
        <f>-Inputs!$D$16*I29*D29</f>
        <v>-458.03771128167335</v>
      </c>
      <c r="L29" s="68">
        <f t="shared" si="5"/>
        <v>1380.9679591224665</v>
      </c>
      <c r="M29" s="68">
        <f t="shared" si="3"/>
        <v>16728.170504252113</v>
      </c>
      <c r="N29" s="69">
        <f t="shared" si="0"/>
        <v>-1146.5911334698096</v>
      </c>
      <c r="O29" s="69">
        <f t="shared" si="4"/>
        <v>-2805.2978475677705</v>
      </c>
    </row>
    <row r="30" spans="2:16" x14ac:dyDescent="0.25">
      <c r="B30" s="17">
        <v>9</v>
      </c>
      <c r="C30" s="26">
        <f>C29*(1+Inputs!$D$17)</f>
        <v>0.24905704229445844</v>
      </c>
      <c r="D30" s="26">
        <f>D29*(1+Inputs!$D$17)</f>
        <v>0.16567707596109627</v>
      </c>
      <c r="E30" s="8">
        <f>Calculations!$D$13</f>
        <v>10250</v>
      </c>
      <c r="F30" s="69">
        <f t="shared" si="1"/>
        <v>2552.8346835181987</v>
      </c>
      <c r="G30" s="69">
        <f t="shared" si="2"/>
        <v>22086.303035338082</v>
      </c>
      <c r="H30" s="12"/>
      <c r="I30" s="27">
        <f>I29*(1-Inputs!$D$25)</f>
        <v>5554.4190172115741</v>
      </c>
      <c r="J30" s="68">
        <f>-(1-Inputs!$D$16)*I30*C30</f>
        <v>-691.68358604540367</v>
      </c>
      <c r="K30" s="68">
        <f>-Inputs!$D$16*I30*D30</f>
        <v>-460.11995071715984</v>
      </c>
      <c r="L30" s="68">
        <f t="shared" si="5"/>
        <v>1401.0311467556353</v>
      </c>
      <c r="M30" s="68">
        <f t="shared" si="3"/>
        <v>18129.201651007748</v>
      </c>
      <c r="N30" s="69">
        <f t="shared" si="0"/>
        <v>-1151.8035367625635</v>
      </c>
      <c r="O30" s="69">
        <f t="shared" si="4"/>
        <v>-3957.101384330334</v>
      </c>
    </row>
    <row r="31" spans="2:16" x14ac:dyDescent="0.25">
      <c r="B31" s="17">
        <v>10</v>
      </c>
      <c r="C31" s="26">
        <f>C30*(1+Inputs!$D$17)</f>
        <v>0.251547612717403</v>
      </c>
      <c r="D31" s="26">
        <f>D30*(1+Inputs!$D$17)</f>
        <v>0.16733384672070722</v>
      </c>
      <c r="E31" s="8">
        <f>Calculations!$D$13</f>
        <v>10250</v>
      </c>
      <c r="F31" s="69">
        <f t="shared" si="1"/>
        <v>2578.363030353381</v>
      </c>
      <c r="G31" s="69">
        <f t="shared" si="2"/>
        <v>24664.666065691461</v>
      </c>
      <c r="H31" s="12"/>
      <c r="I31" s="27">
        <f>I30*(1-Inputs!$D$25)</f>
        <v>5524.4251545186316</v>
      </c>
      <c r="J31" s="68">
        <f>-(1-Inputs!$D$16)*I31*C31</f>
        <v>-694.82797962756604</v>
      </c>
      <c r="K31" s="68">
        <f>-Inputs!$D$16*I31*D31</f>
        <v>-462.21165601312003</v>
      </c>
      <c r="L31" s="68">
        <f t="shared" si="5"/>
        <v>1421.3233947126948</v>
      </c>
      <c r="M31" s="68">
        <f t="shared" si="3"/>
        <v>19550.525045720442</v>
      </c>
      <c r="N31" s="69">
        <f t="shared" si="0"/>
        <v>-1157.0396356406861</v>
      </c>
      <c r="O31" s="69">
        <f t="shared" si="4"/>
        <v>-5114.1410199710199</v>
      </c>
    </row>
    <row r="32" spans="2:16" x14ac:dyDescent="0.25">
      <c r="B32" s="17">
        <v>11</v>
      </c>
      <c r="C32" s="26">
        <f>C31*(1+Inputs!$D$17)</f>
        <v>0.25406308884457701</v>
      </c>
      <c r="D32" s="26">
        <f>D31*(1+Inputs!$D$17)</f>
        <v>0.1690071851879143</v>
      </c>
      <c r="E32" s="8">
        <f>Calculations!$D$13</f>
        <v>10250</v>
      </c>
      <c r="F32" s="69">
        <f t="shared" si="1"/>
        <v>2604.1466606569143</v>
      </c>
      <c r="G32" s="69">
        <f t="shared" si="2"/>
        <v>27268.812726348377</v>
      </c>
      <c r="H32" s="12"/>
      <c r="I32" s="27">
        <f>I31*(1-Inputs!$D$25)</f>
        <v>5494.5932586842309</v>
      </c>
      <c r="J32" s="68">
        <f>-(1-Inputs!$D$16)*I32*C32</f>
        <v>-697.98666762295284</v>
      </c>
      <c r="K32" s="68">
        <f>-Inputs!$D$16*I32*D32</f>
        <v>-464.31287020135568</v>
      </c>
      <c r="L32" s="68">
        <f t="shared" si="5"/>
        <v>1441.8471228326057</v>
      </c>
      <c r="M32" s="68">
        <f t="shared" si="3"/>
        <v>20992.372168553047</v>
      </c>
      <c r="N32" s="69">
        <f t="shared" si="0"/>
        <v>-1162.2995378243086</v>
      </c>
      <c r="O32" s="69">
        <f t="shared" si="4"/>
        <v>-6276.4405577953285</v>
      </c>
    </row>
    <row r="33" spans="2:15" x14ac:dyDescent="0.25">
      <c r="B33" s="17">
        <v>12</v>
      </c>
      <c r="C33" s="26">
        <f>C32*(1+Inputs!$D$17)</f>
        <v>0.25660371973302276</v>
      </c>
      <c r="D33" s="26">
        <f>D32*(1+Inputs!$D$17)</f>
        <v>0.17069725703979344</v>
      </c>
      <c r="E33" s="8">
        <f>Calculations!$D$13</f>
        <v>10250</v>
      </c>
      <c r="F33" s="69">
        <f t="shared" si="1"/>
        <v>2630.1881272634832</v>
      </c>
      <c r="G33" s="69">
        <f t="shared" si="2"/>
        <v>29899.000853611858</v>
      </c>
      <c r="H33" s="12"/>
      <c r="I33" s="27">
        <f>I32*(1-Inputs!$D$25)</f>
        <v>5464.9224550873359</v>
      </c>
      <c r="J33" s="68">
        <f>-(1-Inputs!$D$16)*I33*C33</f>
        <v>-701.15971501396666</v>
      </c>
      <c r="K33" s="68">
        <f>-Inputs!$D$16*I33*D33</f>
        <v>-466.42363650929099</v>
      </c>
      <c r="L33" s="68">
        <f t="shared" si="5"/>
        <v>1462.6047757402257</v>
      </c>
      <c r="M33" s="68">
        <f t="shared" si="3"/>
        <v>22454.976944293274</v>
      </c>
      <c r="N33" s="69">
        <f t="shared" si="0"/>
        <v>-1167.5833515232575</v>
      </c>
      <c r="O33" s="69">
        <f t="shared" si="4"/>
        <v>-7444.0239093185864</v>
      </c>
    </row>
    <row r="34" spans="2:15" x14ac:dyDescent="0.25">
      <c r="B34" s="17">
        <v>13</v>
      </c>
      <c r="C34" s="26">
        <f>C33*(1+Inputs!$D$17)</f>
        <v>0.25916975693035299</v>
      </c>
      <c r="D34" s="26">
        <f>D33*(1+Inputs!$D$17)</f>
        <v>0.17240422961019136</v>
      </c>
      <c r="E34" s="8">
        <f>Calculations!$D$13</f>
        <v>10250</v>
      </c>
      <c r="F34" s="69">
        <f t="shared" si="1"/>
        <v>2656.4900085361182</v>
      </c>
      <c r="G34" s="69">
        <f t="shared" si="2"/>
        <v>32555.490862147977</v>
      </c>
      <c r="H34" s="12"/>
      <c r="I34" s="27">
        <f>I33*(1-Inputs!$D$25)</f>
        <v>5435.4118738298648</v>
      </c>
      <c r="J34" s="68">
        <f>-(1-Inputs!$D$16)*I34*C34</f>
        <v>-704.34718707842023</v>
      </c>
      <c r="K34" s="68">
        <f>-Inputs!$D$16*I34*D34</f>
        <v>-468.54399836086225</v>
      </c>
      <c r="L34" s="68">
        <f t="shared" si="5"/>
        <v>1483.5988230968358</v>
      </c>
      <c r="M34" s="68">
        <f t="shared" si="3"/>
        <v>23938.57576739011</v>
      </c>
      <c r="N34" s="69">
        <f t="shared" si="0"/>
        <v>-1172.8911854392825</v>
      </c>
      <c r="O34" s="69">
        <f t="shared" si="4"/>
        <v>-8616.9150947578692</v>
      </c>
    </row>
    <row r="35" spans="2:15" x14ac:dyDescent="0.25">
      <c r="B35" s="17">
        <v>14</v>
      </c>
      <c r="C35" s="26">
        <f>C34*(1+Inputs!$D$17)</f>
        <v>0.26176145449965654</v>
      </c>
      <c r="D35" s="26">
        <f>D34*(1+Inputs!$D$17)</f>
        <v>0.17412827190629326</v>
      </c>
      <c r="E35" s="8">
        <f>Calculations!$D$13</f>
        <v>10250</v>
      </c>
      <c r="F35" s="69">
        <f t="shared" si="1"/>
        <v>2683.0549086214796</v>
      </c>
      <c r="G35" s="69">
        <f t="shared" si="2"/>
        <v>35238.545770769459</v>
      </c>
      <c r="H35" s="12"/>
      <c r="I35" s="27">
        <f>I34*(1-Inputs!$D$25)</f>
        <v>5406.0606497111839</v>
      </c>
      <c r="J35" s="68">
        <f>-(1-Inputs!$D$16)*I35*C35</f>
        <v>-707.54914939087894</v>
      </c>
      <c r="K35" s="68">
        <f>-Inputs!$D$16*I35*D35</f>
        <v>-470.67399937741072</v>
      </c>
      <c r="L35" s="68">
        <f t="shared" si="5"/>
        <v>1504.8317598531899</v>
      </c>
      <c r="M35" s="68">
        <f t="shared" si="3"/>
        <v>25443.4075272433</v>
      </c>
      <c r="N35" s="69">
        <f t="shared" si="0"/>
        <v>-1178.2231487682898</v>
      </c>
      <c r="O35" s="69">
        <f t="shared" si="4"/>
        <v>-9795.1382435261585</v>
      </c>
    </row>
    <row r="36" spans="2:15" x14ac:dyDescent="0.25">
      <c r="B36" s="17">
        <v>15</v>
      </c>
      <c r="C36" s="26">
        <f>C35*(1+Inputs!$D$17)</f>
        <v>0.26437906904465314</v>
      </c>
      <c r="D36" s="26">
        <f>D35*(1+Inputs!$D$17)</f>
        <v>0.17586955462535619</v>
      </c>
      <c r="E36" s="8">
        <f>Calculations!$D$13</f>
        <v>10250</v>
      </c>
      <c r="F36" s="69">
        <f t="shared" si="1"/>
        <v>2709.8854577076945</v>
      </c>
      <c r="G36" s="69">
        <f t="shared" si="2"/>
        <v>37948.431228477151</v>
      </c>
      <c r="H36" s="12"/>
      <c r="I36" s="27">
        <f>I35*(1-Inputs!$D$25)</f>
        <v>5376.867922202744</v>
      </c>
      <c r="J36" s="68">
        <f>-(1-Inputs!$D$16)*I36*C36</f>
        <v>-710.76566782400994</v>
      </c>
      <c r="K36" s="68">
        <f>-Inputs!$D$16*I36*D36</f>
        <v>-472.81368337858049</v>
      </c>
      <c r="L36" s="68">
        <f t="shared" si="5"/>
        <v>1526.306106505104</v>
      </c>
      <c r="M36" s="68">
        <f t="shared" si="3"/>
        <v>26969.713633748404</v>
      </c>
      <c r="N36" s="69">
        <f t="shared" si="0"/>
        <v>-1183.5793512025905</v>
      </c>
      <c r="O36" s="69">
        <f t="shared" si="4"/>
        <v>-10978.717594728749</v>
      </c>
    </row>
    <row r="37" spans="2:15" x14ac:dyDescent="0.25">
      <c r="B37" s="17">
        <v>16</v>
      </c>
      <c r="C37" s="26">
        <f>C36*(1+Inputs!$D$17)</f>
        <v>0.26702285973509965</v>
      </c>
      <c r="D37" s="26">
        <f>D36*(1+Inputs!$D$17)</f>
        <v>0.17762825017160977</v>
      </c>
      <c r="E37" s="8">
        <f>Calculations!$D$13</f>
        <v>10250</v>
      </c>
      <c r="F37" s="69">
        <f t="shared" si="1"/>
        <v>2736.9843122847715</v>
      </c>
      <c r="G37" s="69">
        <f t="shared" si="2"/>
        <v>40685.415540761926</v>
      </c>
      <c r="H37" s="12"/>
      <c r="I37" s="27">
        <f>I36*(1-Inputs!$D$25)</f>
        <v>5347.8328354228497</v>
      </c>
      <c r="J37" s="68">
        <f>-(1-Inputs!$D$16)*I37*C37</f>
        <v>-713.9968085499379</v>
      </c>
      <c r="K37" s="68">
        <f>-Inputs!$D$16*I37*D37</f>
        <v>-474.96309438321958</v>
      </c>
      <c r="L37" s="68">
        <f t="shared" si="5"/>
        <v>1548.0244093516139</v>
      </c>
      <c r="M37" s="68">
        <f t="shared" si="3"/>
        <v>28517.73804310002</v>
      </c>
      <c r="N37" s="69">
        <f t="shared" si="0"/>
        <v>-1188.9599029331575</v>
      </c>
      <c r="O37" s="69">
        <f t="shared" si="4"/>
        <v>-12167.677497661905</v>
      </c>
    </row>
    <row r="38" spans="2:15" x14ac:dyDescent="0.25">
      <c r="B38" s="17">
        <v>17</v>
      </c>
      <c r="C38" s="26">
        <f>C37*(1+Inputs!$D$17)</f>
        <v>0.26969308833245065</v>
      </c>
      <c r="D38" s="26">
        <f>D37*(1+Inputs!$D$17)</f>
        <v>0.17940453267332587</v>
      </c>
      <c r="E38" s="8">
        <f>Calculations!$D$13</f>
        <v>10250</v>
      </c>
      <c r="F38" s="69">
        <f t="shared" si="1"/>
        <v>2764.3541554076191</v>
      </c>
      <c r="G38" s="69">
        <f t="shared" si="2"/>
        <v>43449.769696169547</v>
      </c>
      <c r="H38" s="12"/>
      <c r="I38" s="27">
        <f>I37*(1-Inputs!$D$25)</f>
        <v>5318.9545381115668</v>
      </c>
      <c r="J38" s="68">
        <f>-(1-Inputs!$D$16)*I38*C38</f>
        <v>-717.24263804160603</v>
      </c>
      <c r="K38" s="68">
        <f>-Inputs!$D$16*I38*D38</f>
        <v>-477.12227661028578</v>
      </c>
      <c r="L38" s="68">
        <f t="shared" si="5"/>
        <v>1569.9892407557272</v>
      </c>
      <c r="M38" s="68">
        <f t="shared" si="3"/>
        <v>30087.727283855747</v>
      </c>
      <c r="N38" s="69">
        <f t="shared" si="0"/>
        <v>-1194.3649146518919</v>
      </c>
      <c r="O38" s="69">
        <f t="shared" si="4"/>
        <v>-13362.042412313796</v>
      </c>
    </row>
    <row r="39" spans="2:15" x14ac:dyDescent="0.25">
      <c r="B39" s="17">
        <v>18</v>
      </c>
      <c r="C39" s="26">
        <f>C38*(1+Inputs!$D$17)</f>
        <v>0.27239001921577516</v>
      </c>
      <c r="D39" s="26">
        <f>D38*(1+Inputs!$D$17)</f>
        <v>0.18119857800005915</v>
      </c>
      <c r="E39" s="8">
        <f>Calculations!$D$13</f>
        <v>10250</v>
      </c>
      <c r="F39" s="69">
        <f t="shared" si="1"/>
        <v>2791.9976969616955</v>
      </c>
      <c r="G39" s="69">
        <f t="shared" si="2"/>
        <v>46241.767393131246</v>
      </c>
      <c r="H39" s="12"/>
      <c r="I39" s="27">
        <f>I38*(1-Inputs!$D$25)</f>
        <v>5290.2321836057645</v>
      </c>
      <c r="J39" s="68">
        <f>-(1-Inputs!$D$16)*I39*C39</f>
        <v>-720.50322307414319</v>
      </c>
      <c r="K39" s="68">
        <f>-Inputs!$D$16*I39*D39</f>
        <v>-479.29127447975617</v>
      </c>
      <c r="L39" s="68">
        <f t="shared" si="5"/>
        <v>1592.2031994077961</v>
      </c>
      <c r="M39" s="68">
        <f t="shared" si="3"/>
        <v>31679.930483263543</v>
      </c>
      <c r="N39" s="69">
        <f t="shared" si="0"/>
        <v>-1199.7944975538994</v>
      </c>
      <c r="O39" s="69">
        <f t="shared" si="4"/>
        <v>-14561.836909867696</v>
      </c>
    </row>
    <row r="40" spans="2:15" x14ac:dyDescent="0.25">
      <c r="B40" s="17">
        <v>19</v>
      </c>
      <c r="C40" s="26">
        <f>C39*(1+Inputs!$D$17)</f>
        <v>0.27511391940793289</v>
      </c>
      <c r="D40" s="26">
        <f>D39*(1+Inputs!$D$17)</f>
        <v>0.18301056378005973</v>
      </c>
      <c r="E40" s="8">
        <f>Calculations!$D$13</f>
        <v>10250</v>
      </c>
      <c r="F40" s="69">
        <f t="shared" si="1"/>
        <v>2819.917673931312</v>
      </c>
      <c r="G40" s="69">
        <f t="shared" si="2"/>
        <v>49061.685067062557</v>
      </c>
      <c r="H40" s="12"/>
      <c r="I40" s="27">
        <f>I39*(1-Inputs!$D$25)</f>
        <v>5261.6649298142938</v>
      </c>
      <c r="J40" s="68">
        <f>-(1-Inputs!$D$16)*I40*C40</f>
        <v>-723.77863072623825</v>
      </c>
      <c r="K40" s="68">
        <f>-Inputs!$D$16*I40*D40</f>
        <v>-481.47013261354113</v>
      </c>
      <c r="L40" s="68">
        <f t="shared" si="5"/>
        <v>1614.6689105915327</v>
      </c>
      <c r="M40" s="68">
        <f t="shared" si="3"/>
        <v>33294.599393855075</v>
      </c>
      <c r="N40" s="69">
        <f t="shared" si="0"/>
        <v>-1205.2487633397793</v>
      </c>
      <c r="O40" s="69">
        <f t="shared" si="4"/>
        <v>-15767.085673207475</v>
      </c>
    </row>
    <row r="41" spans="2:15" x14ac:dyDescent="0.25">
      <c r="B41" s="17">
        <v>20</v>
      </c>
      <c r="C41" s="26">
        <f>C40*(1+Inputs!$D$17)</f>
        <v>0.27786505860201222</v>
      </c>
      <c r="D41" s="26">
        <f>D40*(1+Inputs!$D$17)</f>
        <v>0.18484066941786031</v>
      </c>
      <c r="E41" s="8">
        <f>Calculations!$D$13</f>
        <v>10250</v>
      </c>
      <c r="F41" s="69">
        <f t="shared" si="1"/>
        <v>2848.1168506706254</v>
      </c>
      <c r="G41" s="69">
        <f t="shared" si="2"/>
        <v>51909.801917733181</v>
      </c>
      <c r="H41" s="12"/>
      <c r="I41" s="27">
        <f>I40*(1-Inputs!$D$25)</f>
        <v>5233.2519391932965</v>
      </c>
      <c r="J41" s="68">
        <f>-(1-Inputs!$D$16)*I41*C41</f>
        <v>-727.06892838151975</v>
      </c>
      <c r="K41" s="68">
        <f>-Inputs!$D$16*I41*D41</f>
        <v>-483.65889583640228</v>
      </c>
      <c r="L41" s="68">
        <f t="shared" si="5"/>
        <v>1637.3890264527033</v>
      </c>
      <c r="M41" s="68">
        <f t="shared" si="3"/>
        <v>34931.988420307775</v>
      </c>
      <c r="N41" s="69">
        <f t="shared" si="0"/>
        <v>-1210.727824217922</v>
      </c>
      <c r="O41" s="69">
        <f t="shared" si="4"/>
        <v>-16977.813497425399</v>
      </c>
    </row>
    <row r="42" spans="2:15" x14ac:dyDescent="0.25">
      <c r="B42" s="17">
        <v>21</v>
      </c>
      <c r="C42" s="26">
        <f>C41*(1+Inputs!$D$17)</f>
        <v>0.28064370918803233</v>
      </c>
      <c r="D42" s="26">
        <f>D41*(1+Inputs!$D$17)</f>
        <v>0.18668907611203892</v>
      </c>
      <c r="E42" s="8">
        <f>Calculations!$D$13</f>
        <v>10250</v>
      </c>
      <c r="F42" s="69">
        <f t="shared" si="1"/>
        <v>2876.5980191773315</v>
      </c>
      <c r="G42" s="69">
        <f t="shared" si="2"/>
        <v>54786.399936910515</v>
      </c>
      <c r="H42" s="12"/>
      <c r="I42" s="27">
        <f>I41*(1-Inputs!$D$25)</f>
        <v>5204.992378721653</v>
      </c>
      <c r="J42" s="68">
        <f>-(1-Inputs!$D$16)*I42*C42</f>
        <v>-730.37418372994216</v>
      </c>
      <c r="K42" s="68">
        <f>-Inputs!$D$16*I42*D42</f>
        <v>-485.85760917687458</v>
      </c>
      <c r="L42" s="68">
        <f t="shared" si="5"/>
        <v>1660.3662262705147</v>
      </c>
      <c r="M42" s="68">
        <f t="shared" si="3"/>
        <v>36592.354646578286</v>
      </c>
      <c r="N42" s="69">
        <f t="shared" si="0"/>
        <v>-1216.2317929068167</v>
      </c>
      <c r="O42" s="69">
        <f t="shared" si="4"/>
        <v>-18194.045290332215</v>
      </c>
    </row>
    <row r="43" spans="2:15" x14ac:dyDescent="0.25">
      <c r="B43" s="17">
        <v>22</v>
      </c>
      <c r="C43" s="26">
        <f>C42*(1+Inputs!$D$17)</f>
        <v>0.28345014627991266</v>
      </c>
      <c r="D43" s="26">
        <f>D42*(1+Inputs!$D$17)</f>
        <v>0.18855596687315931</v>
      </c>
      <c r="E43" s="8">
        <f>Calculations!$D$13</f>
        <v>10250</v>
      </c>
      <c r="F43" s="69">
        <f t="shared" si="1"/>
        <v>2905.3639993691049</v>
      </c>
      <c r="G43" s="69">
        <f t="shared" si="2"/>
        <v>57691.763936279618</v>
      </c>
      <c r="H43" s="12"/>
      <c r="I43" s="27">
        <f>I42*(1-Inputs!$D$25)</f>
        <v>5176.8854198765566</v>
      </c>
      <c r="J43" s="68">
        <f>-(1-Inputs!$D$16)*I43*C43</f>
        <v>-733.69446476917858</v>
      </c>
      <c r="K43" s="68">
        <f>-Inputs!$D$16*I43*D43</f>
        <v>-488.06631786819275</v>
      </c>
      <c r="L43" s="68">
        <f t="shared" si="5"/>
        <v>1683.6032167317335</v>
      </c>
      <c r="M43" s="68">
        <f t="shared" si="3"/>
        <v>38275.957863310017</v>
      </c>
      <c r="N43" s="69">
        <f t="shared" si="0"/>
        <v>-1221.7607826373714</v>
      </c>
      <c r="O43" s="69">
        <f t="shared" si="4"/>
        <v>-19415.806072969586</v>
      </c>
    </row>
    <row r="44" spans="2:15" x14ac:dyDescent="0.25">
      <c r="B44" s="17">
        <v>23</v>
      </c>
      <c r="C44" s="26">
        <f>C43*(1+Inputs!$D$17)</f>
        <v>0.28628464774271178</v>
      </c>
      <c r="D44" s="26">
        <f>D43*(1+Inputs!$D$17)</f>
        <v>0.19044152654189092</v>
      </c>
      <c r="E44" s="8">
        <f>Calculations!$D$13</f>
        <v>10250</v>
      </c>
      <c r="F44" s="69">
        <f t="shared" si="1"/>
        <v>2934.4176393627959</v>
      </c>
      <c r="G44" s="69">
        <f t="shared" si="2"/>
        <v>60626.181575642411</v>
      </c>
      <c r="H44" s="12"/>
      <c r="I44" s="27">
        <f>I43*(1-Inputs!$D$25)</f>
        <v>5148.9302386092231</v>
      </c>
      <c r="J44" s="68">
        <f>-(1-Inputs!$D$16)*I44*C44</f>
        <v>-737.02983980601914</v>
      </c>
      <c r="K44" s="68">
        <f>-Inputs!$D$16*I44*D44</f>
        <v>-490.28506734922155</v>
      </c>
      <c r="L44" s="68">
        <f t="shared" si="5"/>
        <v>1707.1027322075552</v>
      </c>
      <c r="M44" s="68">
        <f t="shared" si="3"/>
        <v>39983.060595517571</v>
      </c>
      <c r="N44" s="69">
        <f t="shared" si="0"/>
        <v>-1227.3149071552407</v>
      </c>
      <c r="O44" s="69">
        <f t="shared" si="4"/>
        <v>-20643.120980124826</v>
      </c>
    </row>
    <row r="45" spans="2:15" x14ac:dyDescent="0.25">
      <c r="B45" s="17">
        <v>24</v>
      </c>
      <c r="C45" s="26">
        <f>C44*(1+Inputs!$D$17)</f>
        <v>0.28914749422013891</v>
      </c>
      <c r="D45" s="26">
        <f>D44*(1+Inputs!$D$17)</f>
        <v>0.19234594180730982</v>
      </c>
      <c r="E45" s="8">
        <f>Calculations!$D$13</f>
        <v>10250</v>
      </c>
      <c r="F45" s="69">
        <f t="shared" si="1"/>
        <v>2963.7618157564239</v>
      </c>
      <c r="G45" s="69">
        <f t="shared" si="2"/>
        <v>63589.943391398832</v>
      </c>
      <c r="H45" s="12"/>
      <c r="I45" s="27">
        <f>I44*(1-Inputs!$D$25)</f>
        <v>5121.1260153207331</v>
      </c>
      <c r="J45" s="68">
        <f>-(1-Inputs!$D$16)*I45*C45</f>
        <v>-740.3803774577774</v>
      </c>
      <c r="K45" s="68">
        <f>-Inputs!$D$16*I45*D45</f>
        <v>-492.51390326539109</v>
      </c>
      <c r="L45" s="68">
        <f t="shared" si="5"/>
        <v>1730.8675350332553</v>
      </c>
      <c r="M45" s="68">
        <f t="shared" si="3"/>
        <v>41713.928130550827</v>
      </c>
      <c r="N45" s="69">
        <f t="shared" si="0"/>
        <v>-1232.8942807231685</v>
      </c>
      <c r="O45" s="69">
        <f t="shared" si="4"/>
        <v>-21876.015260847995</v>
      </c>
    </row>
    <row r="46" spans="2:15" x14ac:dyDescent="0.25">
      <c r="B46" s="17">
        <v>25</v>
      </c>
      <c r="C46" s="26">
        <f>C45*(1+Inputs!$D$17)</f>
        <v>0.29203896916234029</v>
      </c>
      <c r="D46" s="26">
        <f>D45*(1+Inputs!$D$17)</f>
        <v>0.19426940122538291</v>
      </c>
      <c r="E46" s="8">
        <f>Calculations!$D$13</f>
        <v>10250</v>
      </c>
      <c r="F46" s="69">
        <f t="shared" si="1"/>
        <v>2993.3994339139881</v>
      </c>
      <c r="G46" s="69">
        <f t="shared" si="2"/>
        <v>66583.342825312822</v>
      </c>
      <c r="H46" s="12"/>
      <c r="I46" s="27">
        <f>I45*(1-Inputs!$D$25)</f>
        <v>5093.4719348380013</v>
      </c>
      <c r="J46" s="68">
        <f>-(1-Inputs!$D$16)*I46*C46</f>
        <v>-743.74614665370041</v>
      </c>
      <c r="K46" s="68">
        <f>-Inputs!$D$16*I46*D46</f>
        <v>-494.75287146963552</v>
      </c>
      <c r="L46" s="68">
        <f t="shared" si="5"/>
        <v>1754.9004157906522</v>
      </c>
      <c r="M46" s="68">
        <f t="shared" si="3"/>
        <v>43468.82854634148</v>
      </c>
      <c r="N46" s="69">
        <f t="shared" si="0"/>
        <v>-1238.4990181233359</v>
      </c>
      <c r="O46" s="69">
        <f t="shared" si="4"/>
        <v>-23114.514278971332</v>
      </c>
    </row>
    <row r="47" spans="2:15" x14ac:dyDescent="0.25">
      <c r="B47" s="28" t="s">
        <v>30</v>
      </c>
      <c r="C47" s="29"/>
      <c r="D47" s="29"/>
      <c r="E47" s="30">
        <f>SUM(E22:E46)</f>
        <v>256250</v>
      </c>
      <c r="F47" s="71">
        <f>SUM(F22:F46)</f>
        <v>66583.342825312822</v>
      </c>
      <c r="G47" s="71">
        <f>G46</f>
        <v>66583.342825312822</v>
      </c>
      <c r="H47" s="72">
        <f>SUM(H22:H46)</f>
        <v>6239.9999999999991</v>
      </c>
      <c r="I47" s="30">
        <f>SUM(I22:I46)</f>
        <v>136075.31511298681</v>
      </c>
      <c r="J47" s="70">
        <f>SUM(J22:J46)</f>
        <v>-17628.037295465809</v>
      </c>
      <c r="K47" s="70">
        <f>SUM(K22:K46)</f>
        <v>-11726.476983505523</v>
      </c>
      <c r="L47" s="70">
        <f>SUM(L22:L46)</f>
        <v>43468.82854634148</v>
      </c>
      <c r="M47" s="70">
        <f>M46</f>
        <v>43468.82854634148</v>
      </c>
      <c r="N47" s="71">
        <f>SUM(N22:N46)</f>
        <v>-23114.514278971332</v>
      </c>
      <c r="O47" s="71">
        <f>O46</f>
        <v>-23114.514278971332</v>
      </c>
    </row>
    <row r="48" spans="2:15" x14ac:dyDescent="0.25">
      <c r="C48" s="5"/>
      <c r="J48" s="54"/>
      <c r="K48" s="54"/>
      <c r="L48" s="54"/>
      <c r="M48" s="54"/>
      <c r="N48" s="5"/>
      <c r="O48" s="5"/>
    </row>
    <row r="49" spans="3:15" x14ac:dyDescent="0.25">
      <c r="C49" s="5"/>
      <c r="J49" s="54"/>
      <c r="K49" s="54"/>
      <c r="L49" s="54"/>
      <c r="M49" s="54"/>
      <c r="N49" s="5"/>
      <c r="O49" s="5"/>
    </row>
    <row r="50" spans="3:15" x14ac:dyDescent="0.25">
      <c r="C50" s="5"/>
      <c r="J50" s="54"/>
      <c r="K50" s="54"/>
      <c r="L50" s="54"/>
      <c r="M50" s="54"/>
      <c r="N50" s="5"/>
      <c r="O50" s="5"/>
    </row>
    <row r="51" spans="3:15" x14ac:dyDescent="0.25">
      <c r="C51" s="5"/>
      <c r="J51" s="54"/>
      <c r="K51" s="54"/>
      <c r="L51" s="54"/>
      <c r="M51" s="54"/>
      <c r="N51" s="5"/>
      <c r="O51" s="5"/>
    </row>
    <row r="52" spans="3:15" x14ac:dyDescent="0.25">
      <c r="C52" s="5"/>
      <c r="I52" s="31"/>
      <c r="J52" s="54"/>
      <c r="K52" s="54"/>
      <c r="L52" s="54"/>
      <c r="M52" s="54"/>
      <c r="N52" s="5"/>
      <c r="O52" s="5"/>
    </row>
    <row r="53" spans="3:15" x14ac:dyDescent="0.25">
      <c r="C53" s="5"/>
      <c r="J53" s="54"/>
      <c r="K53" s="54"/>
      <c r="L53" s="54"/>
      <c r="M53" s="54"/>
      <c r="N53" s="5"/>
      <c r="O53" s="5"/>
    </row>
    <row r="54" spans="3:15" x14ac:dyDescent="0.25">
      <c r="C54" s="5"/>
      <c r="J54" s="54"/>
      <c r="K54" s="54"/>
      <c r="L54" s="54"/>
      <c r="M54" s="54"/>
      <c r="N54" s="5"/>
      <c r="O54" s="5"/>
    </row>
    <row r="55" spans="3:15" x14ac:dyDescent="0.25">
      <c r="C55" s="5"/>
      <c r="J55" s="54"/>
      <c r="K55" s="54"/>
      <c r="L55" s="54"/>
      <c r="M55" s="54"/>
      <c r="N55" s="5"/>
      <c r="O55" s="5"/>
    </row>
    <row r="56" spans="3:15" x14ac:dyDescent="0.25">
      <c r="C56" s="5"/>
      <c r="J56" s="54"/>
      <c r="K56" s="54"/>
      <c r="L56" s="54"/>
      <c r="M56" s="54"/>
      <c r="N56" s="5"/>
      <c r="O56" s="5"/>
    </row>
    <row r="57" spans="3:15" x14ac:dyDescent="0.25">
      <c r="C57" s="5"/>
      <c r="J57" s="54"/>
      <c r="K57" s="54"/>
      <c r="L57" s="54"/>
      <c r="M57" s="54"/>
      <c r="N57" s="5"/>
      <c r="O57" s="5"/>
    </row>
    <row r="58" spans="3:15" x14ac:dyDescent="0.25">
      <c r="C58" s="5"/>
      <c r="J58" s="54"/>
      <c r="K58" s="54"/>
      <c r="L58" s="54"/>
      <c r="M58" s="54"/>
      <c r="N58" s="5"/>
      <c r="O58" s="5"/>
    </row>
    <row r="59" spans="3:15" x14ac:dyDescent="0.25">
      <c r="C59" s="5"/>
      <c r="J59" s="59"/>
      <c r="K59" s="59"/>
      <c r="L59" s="59"/>
      <c r="M59" s="59"/>
      <c r="N59" s="5"/>
      <c r="O59" s="5"/>
    </row>
    <row r="60" spans="3:15" x14ac:dyDescent="0.25">
      <c r="C60" s="5"/>
      <c r="J60" s="59"/>
      <c r="K60" s="59"/>
      <c r="L60" s="59"/>
      <c r="M60" s="59"/>
      <c r="N60" s="5"/>
      <c r="O60" s="5"/>
    </row>
    <row r="61" spans="3:15" x14ac:dyDescent="0.25">
      <c r="C61" s="5"/>
      <c r="J61" s="54"/>
      <c r="K61" s="54"/>
      <c r="L61" s="54"/>
      <c r="M61" s="54"/>
      <c r="N61" s="5"/>
      <c r="O61" s="5"/>
    </row>
    <row r="62" spans="3:15" x14ac:dyDescent="0.25">
      <c r="C62" s="5"/>
      <c r="J62" s="54"/>
      <c r="K62" s="54"/>
      <c r="L62" s="54"/>
      <c r="M62" s="54"/>
      <c r="N62" s="5"/>
      <c r="O62" s="5"/>
    </row>
    <row r="63" spans="3:15" x14ac:dyDescent="0.25">
      <c r="C63" s="5"/>
      <c r="J63" s="54"/>
      <c r="K63" s="54"/>
      <c r="L63" s="54"/>
      <c r="M63" s="54"/>
      <c r="N63" s="5"/>
      <c r="O63" s="5"/>
    </row>
    <row r="64" spans="3:15" x14ac:dyDescent="0.25">
      <c r="C64" s="5"/>
      <c r="J64" s="54"/>
      <c r="K64" s="54"/>
      <c r="L64" s="54"/>
      <c r="M64" s="54"/>
      <c r="N64" s="5"/>
      <c r="O64" s="5"/>
    </row>
    <row r="65" spans="3:15" x14ac:dyDescent="0.25">
      <c r="C65" s="5"/>
      <c r="J65" s="54"/>
      <c r="K65" s="54"/>
      <c r="L65" s="54"/>
      <c r="M65" s="54"/>
      <c r="N65" s="5"/>
      <c r="O65" s="5"/>
    </row>
    <row r="66" spans="3:15" x14ac:dyDescent="0.25">
      <c r="C66" s="5"/>
      <c r="J66" s="54"/>
      <c r="K66" s="54"/>
      <c r="L66" s="54"/>
      <c r="M66" s="54"/>
      <c r="N66" s="5"/>
      <c r="O66" s="5"/>
    </row>
    <row r="67" spans="3:15" x14ac:dyDescent="0.25">
      <c r="C67" s="5"/>
      <c r="J67" s="54"/>
      <c r="K67" s="54"/>
      <c r="L67" s="54"/>
      <c r="M67" s="54"/>
      <c r="N67" s="5"/>
      <c r="O67" s="5"/>
    </row>
    <row r="68" spans="3:15" x14ac:dyDescent="0.25">
      <c r="C68" s="5"/>
      <c r="J68" s="54"/>
      <c r="K68" s="54"/>
      <c r="L68" s="54"/>
      <c r="M68" s="54"/>
      <c r="N68" s="5"/>
      <c r="O68" s="5"/>
    </row>
    <row r="69" spans="3:15" x14ac:dyDescent="0.25">
      <c r="C69" s="5"/>
      <c r="J69" s="54"/>
      <c r="K69" s="54"/>
      <c r="L69" s="54"/>
      <c r="M69" s="54"/>
      <c r="N69" s="5"/>
      <c r="O69" s="5"/>
    </row>
    <row r="70" spans="3:15" x14ac:dyDescent="0.25">
      <c r="C70" s="5"/>
      <c r="J70" s="54"/>
      <c r="K70" s="54"/>
      <c r="L70" s="54"/>
      <c r="M70" s="54"/>
      <c r="N70" s="5"/>
      <c r="O70" s="5"/>
    </row>
    <row r="71" spans="3:15" x14ac:dyDescent="0.25">
      <c r="C71" s="5"/>
      <c r="J71" s="54"/>
      <c r="K71" s="54"/>
      <c r="L71" s="54"/>
      <c r="M71" s="54"/>
      <c r="N71" s="5"/>
      <c r="O71" s="5"/>
    </row>
    <row r="72" spans="3:15" x14ac:dyDescent="0.25">
      <c r="C72" s="5"/>
      <c r="J72" s="54"/>
      <c r="K72" s="54"/>
      <c r="L72" s="54"/>
      <c r="M72" s="54"/>
      <c r="N72" s="5"/>
      <c r="O72" s="5"/>
    </row>
    <row r="73" spans="3:15" x14ac:dyDescent="0.25">
      <c r="C73" s="5"/>
      <c r="J73" s="54"/>
      <c r="K73" s="54"/>
      <c r="L73" s="54"/>
      <c r="M73" s="54"/>
      <c r="N73" s="5"/>
      <c r="O73" s="5"/>
    </row>
    <row r="74" spans="3:15" x14ac:dyDescent="0.25">
      <c r="C74" s="5"/>
      <c r="J74" s="54"/>
      <c r="K74" s="54"/>
      <c r="L74" s="54"/>
      <c r="M74" s="54"/>
      <c r="N74" s="5"/>
      <c r="O74" s="5"/>
    </row>
    <row r="75" spans="3:15" x14ac:dyDescent="0.25">
      <c r="C75" s="5"/>
      <c r="J75" s="54"/>
      <c r="K75" s="54"/>
      <c r="L75" s="54"/>
      <c r="M75" s="54"/>
      <c r="N75" s="5"/>
      <c r="O75" s="5"/>
    </row>
    <row r="76" spans="3:15" ht="15.75" customHeight="1" x14ac:dyDescent="0.25">
      <c r="C76" s="5"/>
      <c r="J76" s="54"/>
      <c r="K76" s="54"/>
      <c r="L76" s="54"/>
      <c r="M76" s="54"/>
      <c r="N76" s="5"/>
      <c r="O76" s="5"/>
    </row>
    <row r="77" spans="3:15" ht="18.75" customHeight="1" x14ac:dyDescent="0.25">
      <c r="C77" s="5"/>
      <c r="J77" s="66"/>
      <c r="K77" s="66"/>
      <c r="L77" s="66"/>
      <c r="M77" s="66"/>
      <c r="N77" s="5"/>
      <c r="O77" s="5"/>
    </row>
    <row r="78" spans="3:15" x14ac:dyDescent="0.25">
      <c r="C78" s="5"/>
      <c r="J78" s="59"/>
      <c r="K78" s="59"/>
      <c r="L78" s="59"/>
      <c r="M78" s="59"/>
      <c r="N78" s="5"/>
      <c r="O78" s="5"/>
    </row>
    <row r="79" spans="3:15" x14ac:dyDescent="0.25">
      <c r="C79" s="5"/>
      <c r="J79" s="54"/>
      <c r="K79" s="54"/>
      <c r="L79" s="54"/>
      <c r="M79" s="54"/>
      <c r="N79" s="5"/>
      <c r="O79" s="5"/>
    </row>
    <row r="80" spans="3:15" x14ac:dyDescent="0.25">
      <c r="C80" s="5"/>
      <c r="J80" s="54"/>
      <c r="K80" s="54"/>
      <c r="L80" s="54"/>
      <c r="M80" s="54"/>
      <c r="N80" s="5"/>
      <c r="O80" s="5"/>
    </row>
    <row r="81" spans="3:15" x14ac:dyDescent="0.25">
      <c r="C81" s="5"/>
      <c r="J81" s="54"/>
      <c r="K81" s="54"/>
      <c r="L81" s="54"/>
      <c r="M81" s="54"/>
      <c r="N81" s="5"/>
      <c r="O81" s="5"/>
    </row>
    <row r="82" spans="3:15" x14ac:dyDescent="0.25">
      <c r="C82" s="5"/>
      <c r="J82" s="54"/>
      <c r="K82" s="54"/>
      <c r="L82" s="54"/>
      <c r="M82" s="54"/>
      <c r="N82" s="5"/>
      <c r="O82" s="5"/>
    </row>
    <row r="83" spans="3:15" x14ac:dyDescent="0.25">
      <c r="C83" s="5"/>
      <c r="J83" s="54"/>
      <c r="K83" s="54"/>
      <c r="L83" s="54"/>
      <c r="M83" s="54"/>
      <c r="N83" s="5"/>
      <c r="O83" s="5"/>
    </row>
    <row r="84" spans="3:15" x14ac:dyDescent="0.25">
      <c r="C84" s="5"/>
      <c r="J84" s="54"/>
      <c r="K84" s="54"/>
      <c r="L84" s="54"/>
      <c r="M84" s="54"/>
      <c r="N84" s="5"/>
      <c r="O84" s="5"/>
    </row>
    <row r="85" spans="3:15" x14ac:dyDescent="0.25">
      <c r="C85" s="5"/>
      <c r="J85" s="54"/>
      <c r="K85" s="54"/>
      <c r="L85" s="54"/>
      <c r="M85" s="54"/>
      <c r="N85" s="5"/>
      <c r="O85" s="5"/>
    </row>
    <row r="86" spans="3:15" ht="15.75" customHeight="1" x14ac:dyDescent="0.25">
      <c r="C86" s="5"/>
      <c r="J86" s="54"/>
      <c r="K86" s="54"/>
      <c r="L86" s="54"/>
      <c r="M86" s="54"/>
      <c r="N86" s="5"/>
      <c r="O86" s="5"/>
    </row>
    <row r="87" spans="3:15" ht="15.75" customHeight="1" x14ac:dyDescent="0.25">
      <c r="C87" s="5"/>
      <c r="J87" s="67"/>
      <c r="K87" s="67"/>
      <c r="L87" s="67"/>
      <c r="M87" s="67"/>
      <c r="N87" s="5"/>
      <c r="O87" s="5"/>
    </row>
    <row r="88" spans="3:15" x14ac:dyDescent="0.25">
      <c r="C88" s="5"/>
      <c r="J88" s="54"/>
      <c r="K88" s="54"/>
      <c r="L88" s="54"/>
      <c r="M88" s="54"/>
      <c r="N88" s="5"/>
      <c r="O88" s="5"/>
    </row>
    <row r="89" spans="3:15" x14ac:dyDescent="0.25">
      <c r="C89" s="5"/>
      <c r="J89" s="54"/>
      <c r="K89" s="54"/>
      <c r="L89" s="54"/>
      <c r="M89" s="54"/>
      <c r="N89" s="5"/>
      <c r="O89" s="5"/>
    </row>
    <row r="90" spans="3:15" x14ac:dyDescent="0.25">
      <c r="C90" s="5"/>
      <c r="J90" s="54"/>
      <c r="K90" s="54"/>
      <c r="L90" s="54"/>
      <c r="M90" s="54"/>
      <c r="N90" s="5"/>
      <c r="O90" s="5"/>
    </row>
    <row r="91" spans="3:15" x14ac:dyDescent="0.25">
      <c r="C91" s="5"/>
      <c r="J91" s="54"/>
      <c r="K91" s="54"/>
      <c r="L91" s="54"/>
      <c r="M91" s="54"/>
      <c r="N91" s="32"/>
      <c r="O91" s="32"/>
    </row>
    <row r="92" spans="3:15" x14ac:dyDescent="0.25">
      <c r="C92" s="5"/>
      <c r="J92" s="54"/>
      <c r="K92" s="54"/>
      <c r="L92" s="54"/>
      <c r="M92" s="54"/>
      <c r="N92" s="32"/>
      <c r="O92" s="32"/>
    </row>
    <row r="93" spans="3:15" x14ac:dyDescent="0.25">
      <c r="C93" s="5"/>
      <c r="J93" s="54"/>
      <c r="K93" s="54"/>
      <c r="L93" s="54"/>
      <c r="M93" s="54"/>
      <c r="N93" s="5"/>
      <c r="O93" s="5"/>
    </row>
    <row r="94" spans="3:15" x14ac:dyDescent="0.25">
      <c r="C94" s="5"/>
      <c r="J94" s="54"/>
      <c r="K94" s="54"/>
      <c r="L94" s="54"/>
      <c r="M94" s="54"/>
      <c r="N94" s="5"/>
      <c r="O94" s="5"/>
    </row>
    <row r="95" spans="3:15" x14ac:dyDescent="0.25">
      <c r="C95" s="5"/>
      <c r="J95" s="54"/>
      <c r="K95" s="54"/>
      <c r="L95" s="54"/>
      <c r="M95" s="54"/>
      <c r="N95" s="5"/>
      <c r="O95" s="5"/>
    </row>
    <row r="96" spans="3:15" x14ac:dyDescent="0.25">
      <c r="C96" s="5"/>
      <c r="J96" s="54"/>
      <c r="K96" s="54"/>
      <c r="L96" s="54"/>
      <c r="M96" s="54"/>
      <c r="N96" s="5"/>
      <c r="O96" s="5"/>
    </row>
    <row r="97" spans="3:15" x14ac:dyDescent="0.25">
      <c r="C97" s="5"/>
      <c r="J97" s="54"/>
      <c r="K97" s="54"/>
      <c r="L97" s="54"/>
      <c r="M97" s="54"/>
      <c r="N97" s="5"/>
      <c r="O97" s="5"/>
    </row>
    <row r="98" spans="3:15" x14ac:dyDescent="0.25">
      <c r="C98" s="5"/>
      <c r="J98" s="54"/>
      <c r="K98" s="54"/>
      <c r="L98" s="54"/>
      <c r="M98" s="54"/>
      <c r="N98" s="5"/>
      <c r="O98" s="5"/>
    </row>
    <row r="99" spans="3:15" x14ac:dyDescent="0.25">
      <c r="C99" s="5"/>
      <c r="J99" s="54"/>
      <c r="K99" s="54"/>
      <c r="L99" s="54"/>
      <c r="M99" s="54"/>
      <c r="N99" s="5"/>
      <c r="O99" s="5"/>
    </row>
    <row r="100" spans="3:15" x14ac:dyDescent="0.25">
      <c r="C100" s="5"/>
      <c r="J100" s="54"/>
      <c r="K100" s="54"/>
      <c r="L100" s="54"/>
      <c r="M100" s="54"/>
      <c r="N100" s="5"/>
      <c r="O100" s="5"/>
    </row>
    <row r="101" spans="3:15" x14ac:dyDescent="0.25">
      <c r="C101" s="5"/>
      <c r="J101" s="54"/>
      <c r="K101" s="54"/>
      <c r="L101" s="54"/>
      <c r="M101" s="54"/>
      <c r="N101" s="5"/>
      <c r="O101" s="5"/>
    </row>
    <row r="102" spans="3:15" x14ac:dyDescent="0.25">
      <c r="C102" s="5"/>
      <c r="J102" s="54"/>
      <c r="K102" s="54"/>
      <c r="L102" s="54"/>
      <c r="M102" s="54"/>
      <c r="N102" s="5"/>
      <c r="O102" s="5"/>
    </row>
    <row r="103" spans="3:15" x14ac:dyDescent="0.25">
      <c r="C103" s="5"/>
      <c r="J103" s="54"/>
      <c r="K103" s="54"/>
      <c r="L103" s="54"/>
      <c r="M103" s="54"/>
      <c r="N103" s="5"/>
      <c r="O103" s="5"/>
    </row>
    <row r="104" spans="3:15" x14ac:dyDescent="0.25">
      <c r="C104" s="5"/>
      <c r="J104" s="54"/>
      <c r="K104" s="54"/>
      <c r="L104" s="54"/>
      <c r="M104" s="54"/>
      <c r="N104" s="5"/>
      <c r="O104" s="5"/>
    </row>
    <row r="105" spans="3:15" x14ac:dyDescent="0.25">
      <c r="C105" s="5"/>
      <c r="J105" s="54"/>
      <c r="K105" s="54"/>
      <c r="L105" s="54"/>
      <c r="M105" s="54"/>
      <c r="N105" s="5"/>
      <c r="O105" s="5"/>
    </row>
    <row r="106" spans="3:15" x14ac:dyDescent="0.25">
      <c r="C106" s="5"/>
      <c r="J106" s="54"/>
      <c r="K106" s="54"/>
      <c r="L106" s="54"/>
      <c r="M106" s="54"/>
      <c r="N106" s="5"/>
      <c r="O106" s="5"/>
    </row>
    <row r="107" spans="3:15" x14ac:dyDescent="0.25">
      <c r="C107" s="5"/>
      <c r="J107" s="54"/>
      <c r="K107" s="54"/>
      <c r="L107" s="54"/>
      <c r="M107" s="54"/>
      <c r="N107" s="5"/>
      <c r="O107" s="5"/>
    </row>
    <row r="108" spans="3:15" ht="15.75" customHeight="1" thickBot="1" x14ac:dyDescent="0.3">
      <c r="C108" s="5"/>
      <c r="J108" s="54"/>
      <c r="K108" s="54"/>
      <c r="L108" s="54"/>
      <c r="M108" s="54"/>
      <c r="N108" s="5"/>
      <c r="O108" s="5"/>
    </row>
    <row r="109" spans="3:15" ht="18.75" customHeight="1" thickBot="1" x14ac:dyDescent="0.3">
      <c r="C109" s="5"/>
      <c r="J109" s="54"/>
      <c r="K109" s="54"/>
      <c r="L109" s="54"/>
      <c r="M109" s="54"/>
      <c r="N109" s="33"/>
      <c r="O109" s="33"/>
    </row>
    <row r="110" spans="3:15" x14ac:dyDescent="0.25">
      <c r="C110" s="5"/>
      <c r="J110" s="54"/>
      <c r="K110" s="54"/>
      <c r="L110" s="54"/>
      <c r="M110" s="54"/>
      <c r="N110" s="32"/>
      <c r="O110" s="32"/>
    </row>
    <row r="111" spans="3:15" x14ac:dyDescent="0.25">
      <c r="C111" s="5"/>
      <c r="J111" s="54"/>
      <c r="K111" s="54"/>
      <c r="L111" s="54"/>
      <c r="M111" s="54"/>
      <c r="N111" s="5"/>
      <c r="O111" s="5"/>
    </row>
    <row r="112" spans="3:15" x14ac:dyDescent="0.25">
      <c r="C112" s="5"/>
      <c r="J112" s="54"/>
      <c r="K112" s="54"/>
      <c r="L112" s="54"/>
      <c r="M112" s="54"/>
      <c r="N112" s="5"/>
      <c r="O112" s="5"/>
    </row>
    <row r="113" spans="3:15" x14ac:dyDescent="0.25">
      <c r="C113" s="5"/>
      <c r="J113" s="54"/>
      <c r="K113" s="54"/>
      <c r="L113" s="54"/>
      <c r="M113" s="54"/>
      <c r="N113" s="5"/>
      <c r="O113" s="5"/>
    </row>
    <row r="114" spans="3:15" x14ac:dyDescent="0.25">
      <c r="C114" s="5"/>
      <c r="J114" s="54"/>
      <c r="K114" s="54"/>
      <c r="L114" s="54"/>
      <c r="M114" s="54"/>
      <c r="N114" s="5"/>
      <c r="O114" s="5"/>
    </row>
    <row r="115" spans="3:15" x14ac:dyDescent="0.25">
      <c r="C115" s="5"/>
      <c r="J115" s="54"/>
      <c r="K115" s="54"/>
      <c r="L115" s="54"/>
      <c r="M115" s="54"/>
      <c r="N115" s="5"/>
      <c r="O115" s="5"/>
    </row>
    <row r="116" spans="3:15" x14ac:dyDescent="0.25">
      <c r="C116" s="5"/>
      <c r="J116" s="54"/>
      <c r="K116" s="54"/>
      <c r="L116" s="54"/>
      <c r="M116" s="54"/>
      <c r="N116" s="5"/>
      <c r="O116" s="5"/>
    </row>
    <row r="117" spans="3:15" x14ac:dyDescent="0.25">
      <c r="C117" s="5"/>
      <c r="J117" s="54"/>
      <c r="K117" s="54"/>
      <c r="L117" s="54"/>
      <c r="M117" s="54"/>
      <c r="N117" s="5"/>
      <c r="O117" s="5"/>
    </row>
    <row r="118" spans="3:15" ht="15.75" customHeight="1" thickBot="1" x14ac:dyDescent="0.3">
      <c r="C118" s="5"/>
      <c r="J118" s="54"/>
      <c r="K118" s="54"/>
      <c r="L118" s="54"/>
      <c r="M118" s="54"/>
      <c r="N118" s="5"/>
      <c r="O118" s="5"/>
    </row>
    <row r="119" spans="3:15" ht="15.75" customHeight="1" thickBot="1" x14ac:dyDescent="0.3">
      <c r="C119" s="5"/>
      <c r="J119" s="54"/>
      <c r="K119" s="54"/>
      <c r="L119" s="54"/>
      <c r="M119" s="54"/>
      <c r="N119" s="34"/>
      <c r="O119" s="34">
        <v>365</v>
      </c>
    </row>
    <row r="120" spans="3:15" ht="15.75" customHeight="1" thickBot="1" x14ac:dyDescent="0.3">
      <c r="C120" s="5"/>
      <c r="J120" s="54"/>
      <c r="K120" s="54"/>
      <c r="L120" s="54"/>
      <c r="M120" s="54"/>
      <c r="N120" s="34"/>
      <c r="O120" s="34">
        <v>365</v>
      </c>
    </row>
    <row r="121" spans="3:15" x14ac:dyDescent="0.25">
      <c r="C121" s="5"/>
      <c r="J121" s="54"/>
      <c r="K121" s="54"/>
      <c r="L121" s="54"/>
      <c r="M121" s="54"/>
      <c r="N121" s="5"/>
      <c r="O121" s="5"/>
    </row>
    <row r="122" spans="3:15" x14ac:dyDescent="0.25">
      <c r="C122" s="5"/>
      <c r="J122" s="54"/>
      <c r="K122" s="54"/>
      <c r="L122" s="54"/>
      <c r="M122" s="54"/>
      <c r="N122" s="5"/>
      <c r="O122" s="5"/>
    </row>
    <row r="123" spans="3:15" x14ac:dyDescent="0.25">
      <c r="C123" s="5"/>
      <c r="J123" s="54"/>
      <c r="K123" s="54"/>
      <c r="L123" s="54"/>
      <c r="M123" s="54"/>
      <c r="N123" s="5"/>
      <c r="O123" s="5"/>
    </row>
    <row r="124" spans="3:15" x14ac:dyDescent="0.25">
      <c r="C124" s="5"/>
      <c r="J124" s="54"/>
      <c r="K124" s="54"/>
      <c r="L124" s="54"/>
      <c r="M124" s="54"/>
      <c r="N124" s="5"/>
      <c r="O124" s="5"/>
    </row>
    <row r="125" spans="3:15" x14ac:dyDescent="0.25">
      <c r="C125" s="5"/>
      <c r="J125" s="54"/>
      <c r="K125" s="54"/>
      <c r="L125" s="54"/>
      <c r="M125" s="54"/>
      <c r="N125" s="5"/>
      <c r="O125" s="5"/>
    </row>
    <row r="126" spans="3:15" x14ac:dyDescent="0.25">
      <c r="C126" s="5"/>
      <c r="J126" s="54"/>
      <c r="K126" s="54"/>
      <c r="L126" s="54"/>
      <c r="M126" s="54"/>
      <c r="N126" s="5"/>
      <c r="O126" s="5"/>
    </row>
    <row r="127" spans="3:15" x14ac:dyDescent="0.25">
      <c r="C127" s="5"/>
      <c r="J127" s="54"/>
      <c r="K127" s="54"/>
      <c r="L127" s="54"/>
      <c r="M127" s="54"/>
      <c r="N127" s="5"/>
      <c r="O127" s="5"/>
    </row>
    <row r="128" spans="3:15" x14ac:dyDescent="0.25">
      <c r="C128" s="5"/>
      <c r="J128" s="54"/>
      <c r="K128" s="54"/>
      <c r="L128" s="54"/>
      <c r="M128" s="54"/>
      <c r="N128" s="5"/>
      <c r="O128" s="5"/>
    </row>
    <row r="129" spans="3:15" x14ac:dyDescent="0.25">
      <c r="C129" s="5"/>
      <c r="J129" s="54"/>
      <c r="K129" s="54"/>
      <c r="L129" s="54"/>
      <c r="M129" s="54"/>
      <c r="N129" s="5"/>
      <c r="O129" s="5"/>
    </row>
    <row r="130" spans="3:15" x14ac:dyDescent="0.25">
      <c r="C130" s="5"/>
      <c r="J130" s="54"/>
      <c r="K130" s="54"/>
      <c r="L130" s="54"/>
      <c r="M130" s="54"/>
      <c r="N130" s="5"/>
      <c r="O130" s="5"/>
    </row>
    <row r="131" spans="3:15" x14ac:dyDescent="0.25">
      <c r="C131" s="5"/>
      <c r="J131" s="54"/>
      <c r="K131" s="54"/>
      <c r="L131" s="54"/>
      <c r="M131" s="54"/>
      <c r="N131" s="5"/>
      <c r="O131" s="5"/>
    </row>
    <row r="132" spans="3:15" x14ac:dyDescent="0.25">
      <c r="C132" s="5"/>
      <c r="J132" s="54"/>
      <c r="K132" s="54"/>
      <c r="L132" s="54"/>
      <c r="M132" s="54"/>
      <c r="N132" s="5"/>
      <c r="O132" s="5"/>
    </row>
    <row r="133" spans="3:15" x14ac:dyDescent="0.25">
      <c r="C133" s="5"/>
      <c r="J133" s="54"/>
      <c r="K133" s="54"/>
      <c r="L133" s="54"/>
      <c r="M133" s="54"/>
      <c r="N133" s="5"/>
      <c r="O133" s="5"/>
    </row>
    <row r="134" spans="3:15" x14ac:dyDescent="0.25">
      <c r="C134" s="5"/>
      <c r="J134" s="54"/>
      <c r="K134" s="54"/>
      <c r="L134" s="54"/>
      <c r="M134" s="54"/>
      <c r="N134" s="5"/>
      <c r="O134" s="5"/>
    </row>
    <row r="135" spans="3:15" x14ac:dyDescent="0.25">
      <c r="C135" s="5"/>
      <c r="J135" s="54"/>
      <c r="K135" s="54"/>
      <c r="L135" s="54"/>
      <c r="M135" s="54"/>
      <c r="N135" s="5"/>
      <c r="O135" s="5"/>
    </row>
    <row r="136" spans="3:15" x14ac:dyDescent="0.25">
      <c r="C136" s="5"/>
      <c r="J136" s="54"/>
      <c r="K136" s="54"/>
      <c r="L136" s="54"/>
      <c r="M136" s="54"/>
      <c r="N136" s="5"/>
      <c r="O136" s="5"/>
    </row>
    <row r="137" spans="3:15" x14ac:dyDescent="0.25">
      <c r="C137" s="5"/>
      <c r="J137" s="54"/>
      <c r="K137" s="54"/>
      <c r="L137" s="54"/>
      <c r="M137" s="54"/>
      <c r="N137" s="5"/>
      <c r="O137" s="5"/>
    </row>
    <row r="138" spans="3:15" x14ac:dyDescent="0.25">
      <c r="C138" s="5"/>
      <c r="J138" s="54"/>
      <c r="K138" s="54"/>
      <c r="L138" s="54"/>
      <c r="M138" s="54"/>
      <c r="N138" s="5"/>
      <c r="O138" s="5"/>
    </row>
    <row r="139" spans="3:15" x14ac:dyDescent="0.25">
      <c r="C139" s="5"/>
      <c r="J139" s="54"/>
      <c r="K139" s="54"/>
      <c r="L139" s="54"/>
      <c r="M139" s="54"/>
      <c r="N139" s="5"/>
      <c r="O139" s="5"/>
    </row>
    <row r="140" spans="3:15" x14ac:dyDescent="0.25">
      <c r="C140" s="5"/>
      <c r="J140" s="54"/>
      <c r="K140" s="54"/>
      <c r="L140" s="54"/>
      <c r="M140" s="54"/>
      <c r="N140" s="5"/>
      <c r="O140" s="5"/>
    </row>
    <row r="141" spans="3:15" x14ac:dyDescent="0.25">
      <c r="C141" s="5"/>
      <c r="J141" s="54"/>
      <c r="K141" s="54"/>
      <c r="L141" s="54"/>
      <c r="M141" s="54"/>
      <c r="N141" s="5"/>
      <c r="O141" s="5"/>
    </row>
    <row r="142" spans="3:15" x14ac:dyDescent="0.25">
      <c r="C142" s="5"/>
      <c r="J142" s="54"/>
      <c r="K142" s="54"/>
      <c r="L142" s="54"/>
      <c r="M142" s="54"/>
      <c r="N142" s="5"/>
      <c r="O142" s="5"/>
    </row>
    <row r="143" spans="3:15" x14ac:dyDescent="0.25">
      <c r="C143" s="5"/>
      <c r="J143" s="54"/>
      <c r="K143" s="54"/>
      <c r="L143" s="54"/>
      <c r="M143" s="54"/>
      <c r="N143" s="5"/>
      <c r="O143" s="5"/>
    </row>
    <row r="144" spans="3:15" x14ac:dyDescent="0.25">
      <c r="C144" s="5"/>
      <c r="J144" s="54"/>
      <c r="K144" s="54"/>
      <c r="L144" s="54"/>
      <c r="M144" s="54"/>
      <c r="N144" s="5"/>
      <c r="O144" s="5"/>
    </row>
    <row r="145" spans="3:15" x14ac:dyDescent="0.25">
      <c r="C145" s="5"/>
      <c r="J145" s="54"/>
      <c r="K145" s="54"/>
      <c r="L145" s="54"/>
      <c r="M145" s="54"/>
      <c r="N145" s="5"/>
      <c r="O145" s="5"/>
    </row>
    <row r="146" spans="3:15" x14ac:dyDescent="0.25">
      <c r="C146" s="5"/>
      <c r="J146" s="54"/>
      <c r="K146" s="54"/>
      <c r="L146" s="54"/>
      <c r="M146" s="54"/>
      <c r="N146" s="5"/>
      <c r="O146" s="5"/>
    </row>
    <row r="147" spans="3:15" x14ac:dyDescent="0.25">
      <c r="C147" s="5"/>
      <c r="J147" s="54"/>
      <c r="K147" s="54"/>
      <c r="L147" s="54"/>
      <c r="M147" s="54"/>
      <c r="N147" s="5"/>
      <c r="O147" s="5"/>
    </row>
    <row r="148" spans="3:15" x14ac:dyDescent="0.25">
      <c r="C148" s="5"/>
      <c r="J148" s="54"/>
      <c r="K148" s="54"/>
      <c r="L148" s="54"/>
      <c r="M148" s="54"/>
      <c r="N148" s="5"/>
      <c r="O148" s="5"/>
    </row>
    <row r="149" spans="3:15" x14ac:dyDescent="0.25">
      <c r="C149" s="5"/>
      <c r="J149" s="54"/>
      <c r="K149" s="54"/>
      <c r="L149" s="54"/>
      <c r="M149" s="54"/>
      <c r="N149" s="5"/>
      <c r="O149" s="5"/>
    </row>
    <row r="150" spans="3:15" x14ac:dyDescent="0.25">
      <c r="C150" s="5"/>
      <c r="J150" s="54"/>
      <c r="K150" s="54"/>
      <c r="L150" s="54"/>
      <c r="M150" s="54"/>
      <c r="N150" s="5"/>
      <c r="O150" s="5"/>
    </row>
    <row r="151" spans="3:15" x14ac:dyDescent="0.25">
      <c r="C151" s="5"/>
      <c r="J151" s="54"/>
      <c r="K151" s="54"/>
      <c r="L151" s="54"/>
      <c r="M151" s="54"/>
      <c r="N151" s="5"/>
      <c r="O151" s="5"/>
    </row>
    <row r="152" spans="3:15" x14ac:dyDescent="0.25">
      <c r="C152" s="5"/>
      <c r="J152" s="54"/>
      <c r="K152" s="54"/>
      <c r="L152" s="54"/>
      <c r="M152" s="54"/>
      <c r="N152" s="5"/>
      <c r="O152" s="5"/>
    </row>
    <row r="153" spans="3:15" x14ac:dyDescent="0.25">
      <c r="C153" s="5"/>
      <c r="J153" s="54"/>
      <c r="K153" s="54"/>
      <c r="L153" s="54"/>
      <c r="M153" s="54"/>
      <c r="N153" s="5"/>
      <c r="O153" s="5"/>
    </row>
    <row r="154" spans="3:15" x14ac:dyDescent="0.25">
      <c r="C154" s="5"/>
      <c r="J154" s="54"/>
      <c r="K154" s="54"/>
      <c r="L154" s="54"/>
      <c r="M154" s="54"/>
      <c r="N154" s="5"/>
      <c r="O154" s="5"/>
    </row>
    <row r="155" spans="3:15" x14ac:dyDescent="0.25">
      <c r="C155" s="5"/>
      <c r="J155" s="54"/>
      <c r="K155" s="54"/>
      <c r="L155" s="54"/>
      <c r="M155" s="54"/>
      <c r="N155" s="5"/>
      <c r="O155" s="5"/>
    </row>
    <row r="156" spans="3:15" x14ac:dyDescent="0.25">
      <c r="C156" s="5"/>
      <c r="J156" s="54"/>
      <c r="K156" s="54"/>
      <c r="L156" s="54"/>
      <c r="M156" s="54"/>
      <c r="N156" s="5"/>
      <c r="O156" s="5"/>
    </row>
    <row r="157" spans="3:15" x14ac:dyDescent="0.25">
      <c r="C157" s="5"/>
      <c r="J157" s="54"/>
      <c r="K157" s="54"/>
      <c r="L157" s="54"/>
      <c r="M157" s="54"/>
      <c r="N157" s="5"/>
      <c r="O157" s="5"/>
    </row>
    <row r="158" spans="3:15" x14ac:dyDescent="0.25">
      <c r="C158" s="5"/>
      <c r="J158" s="54"/>
      <c r="K158" s="54"/>
      <c r="L158" s="54"/>
      <c r="M158" s="54"/>
      <c r="N158" s="5"/>
      <c r="O158" s="5"/>
    </row>
    <row r="159" spans="3:15" x14ac:dyDescent="0.25">
      <c r="C159" s="5"/>
      <c r="J159" s="54"/>
      <c r="K159" s="54"/>
      <c r="L159" s="54"/>
      <c r="M159" s="54"/>
      <c r="N159" s="5"/>
      <c r="O159" s="5"/>
    </row>
    <row r="160" spans="3:15" x14ac:dyDescent="0.25">
      <c r="C160" s="5"/>
      <c r="J160" s="54"/>
      <c r="K160" s="54"/>
      <c r="L160" s="54"/>
      <c r="M160" s="54"/>
      <c r="N160" s="5"/>
      <c r="O160" s="5"/>
    </row>
    <row r="161" spans="3:15" x14ac:dyDescent="0.25">
      <c r="C161" s="5"/>
      <c r="J161" s="54"/>
      <c r="K161" s="54"/>
      <c r="L161" s="54"/>
      <c r="M161" s="54"/>
      <c r="N161" s="5"/>
      <c r="O161" s="5"/>
    </row>
    <row r="162" spans="3:15" x14ac:dyDescent="0.25">
      <c r="C162" s="5"/>
      <c r="J162" s="54"/>
      <c r="K162" s="54"/>
      <c r="L162" s="54"/>
      <c r="M162" s="54"/>
      <c r="N162" s="5"/>
      <c r="O162" s="5"/>
    </row>
    <row r="163" spans="3:15" x14ac:dyDescent="0.25">
      <c r="C163" s="5"/>
      <c r="J163" s="54"/>
      <c r="K163" s="54"/>
      <c r="L163" s="54"/>
      <c r="M163" s="54"/>
      <c r="N163" s="5"/>
      <c r="O163" s="5"/>
    </row>
    <row r="164" spans="3:15" x14ac:dyDescent="0.25">
      <c r="C164" s="5"/>
      <c r="J164" s="54"/>
      <c r="K164" s="54"/>
      <c r="L164" s="54"/>
      <c r="M164" s="54"/>
      <c r="N164" s="5"/>
      <c r="O164" s="5"/>
    </row>
    <row r="165" spans="3:15" x14ac:dyDescent="0.25">
      <c r="C165" s="5"/>
      <c r="J165" s="54"/>
      <c r="K165" s="54"/>
      <c r="L165" s="54"/>
      <c r="M165" s="54"/>
      <c r="N165" s="5"/>
      <c r="O165" s="5"/>
    </row>
    <row r="166" spans="3:15" x14ac:dyDescent="0.25">
      <c r="C166" s="5"/>
      <c r="J166" s="54"/>
      <c r="K166" s="54"/>
      <c r="L166" s="54"/>
      <c r="M166" s="54"/>
      <c r="N166" s="5"/>
      <c r="O166" s="5"/>
    </row>
    <row r="167" spans="3:15" x14ac:dyDescent="0.25">
      <c r="C167" s="5"/>
      <c r="J167" s="54"/>
      <c r="K167" s="54"/>
      <c r="L167" s="54"/>
      <c r="M167" s="54"/>
      <c r="N167" s="5"/>
      <c r="O167" s="5"/>
    </row>
    <row r="168" spans="3:15" x14ac:dyDescent="0.25">
      <c r="C168" s="5"/>
      <c r="J168" s="54"/>
      <c r="K168" s="54"/>
      <c r="L168" s="54"/>
      <c r="M168" s="54"/>
      <c r="N168" s="5"/>
      <c r="O168" s="5"/>
    </row>
    <row r="169" spans="3:15" x14ac:dyDescent="0.25">
      <c r="C169" s="5"/>
      <c r="J169" s="54"/>
      <c r="K169" s="54"/>
      <c r="L169" s="54"/>
      <c r="M169" s="54"/>
      <c r="N169" s="5"/>
      <c r="O169" s="5"/>
    </row>
    <row r="170" spans="3:15" x14ac:dyDescent="0.25">
      <c r="C170" s="5"/>
      <c r="J170" s="54"/>
      <c r="K170" s="54"/>
      <c r="L170" s="54"/>
      <c r="M170" s="54"/>
      <c r="N170" s="5"/>
      <c r="O170" s="5"/>
    </row>
    <row r="171" spans="3:15" x14ac:dyDescent="0.25">
      <c r="C171" s="5"/>
      <c r="J171" s="54"/>
      <c r="K171" s="54"/>
      <c r="L171" s="54"/>
      <c r="M171" s="54"/>
      <c r="N171" s="5"/>
      <c r="O171" s="5"/>
    </row>
    <row r="172" spans="3:15" x14ac:dyDescent="0.25">
      <c r="C172" s="5"/>
      <c r="J172" s="54"/>
      <c r="K172" s="54"/>
      <c r="L172" s="54"/>
      <c r="M172" s="54"/>
      <c r="N172" s="5"/>
      <c r="O172" s="5"/>
    </row>
    <row r="173" spans="3:15" x14ac:dyDescent="0.25">
      <c r="C173" s="5"/>
      <c r="J173" s="54"/>
      <c r="K173" s="54"/>
      <c r="L173" s="54"/>
      <c r="M173" s="54"/>
      <c r="N173" s="5"/>
      <c r="O173" s="5"/>
    </row>
    <row r="174" spans="3:15" x14ac:dyDescent="0.25">
      <c r="C174" s="5"/>
      <c r="J174" s="54"/>
      <c r="K174" s="54"/>
      <c r="L174" s="54"/>
      <c r="M174" s="54"/>
      <c r="N174" s="5"/>
      <c r="O174" s="5"/>
    </row>
    <row r="175" spans="3:15" x14ac:dyDescent="0.25">
      <c r="C175" s="5"/>
      <c r="J175" s="54"/>
      <c r="K175" s="54"/>
      <c r="L175" s="54"/>
      <c r="M175" s="54"/>
      <c r="N175" s="5"/>
      <c r="O175" s="5"/>
    </row>
    <row r="176" spans="3:15" x14ac:dyDescent="0.25">
      <c r="C176" s="5"/>
      <c r="J176" s="54"/>
      <c r="K176" s="54"/>
      <c r="L176" s="54"/>
      <c r="M176" s="54"/>
      <c r="N176" s="5"/>
      <c r="O176" s="5"/>
    </row>
    <row r="177" spans="3:15" x14ac:dyDescent="0.25">
      <c r="C177" s="5"/>
      <c r="J177" s="54"/>
      <c r="K177" s="54"/>
      <c r="L177" s="54"/>
      <c r="M177" s="54"/>
      <c r="N177" s="5"/>
      <c r="O177" s="5"/>
    </row>
    <row r="178" spans="3:15" x14ac:dyDescent="0.25">
      <c r="C178" s="5"/>
      <c r="J178" s="54"/>
      <c r="K178" s="54"/>
      <c r="L178" s="54"/>
      <c r="M178" s="54"/>
      <c r="N178" s="5"/>
      <c r="O178" s="5"/>
    </row>
    <row r="179" spans="3:15" x14ac:dyDescent="0.25">
      <c r="C179" s="5"/>
      <c r="J179" s="54"/>
      <c r="K179" s="54"/>
      <c r="L179" s="54"/>
      <c r="M179" s="54"/>
      <c r="N179" s="5"/>
      <c r="O179" s="5"/>
    </row>
    <row r="180" spans="3:15" x14ac:dyDescent="0.25">
      <c r="C180" s="5"/>
      <c r="J180" s="54"/>
      <c r="K180" s="54"/>
      <c r="L180" s="54"/>
      <c r="M180" s="54"/>
      <c r="N180" s="5"/>
      <c r="O180" s="5"/>
    </row>
    <row r="181" spans="3:15" x14ac:dyDescent="0.25">
      <c r="C181" s="5"/>
      <c r="J181" s="54"/>
      <c r="K181" s="54"/>
      <c r="L181" s="54"/>
      <c r="M181" s="54"/>
      <c r="N181" s="5"/>
      <c r="O181" s="5"/>
    </row>
    <row r="182" spans="3:15" x14ac:dyDescent="0.25">
      <c r="C182" s="5"/>
      <c r="J182" s="54"/>
      <c r="K182" s="54"/>
      <c r="L182" s="54"/>
      <c r="M182" s="54"/>
      <c r="N182" s="5"/>
      <c r="O182" s="5"/>
    </row>
    <row r="183" spans="3:15" x14ac:dyDescent="0.25">
      <c r="C183" s="5"/>
      <c r="J183" s="54"/>
      <c r="K183" s="54"/>
      <c r="L183" s="54"/>
      <c r="M183" s="54"/>
      <c r="N183" s="5"/>
      <c r="O183" s="5"/>
    </row>
    <row r="184" spans="3:15" x14ac:dyDescent="0.25">
      <c r="C184" s="5"/>
      <c r="J184" s="54"/>
      <c r="K184" s="54"/>
      <c r="L184" s="54"/>
      <c r="M184" s="54"/>
      <c r="N184" s="5"/>
      <c r="O184" s="5"/>
    </row>
    <row r="185" spans="3:15" x14ac:dyDescent="0.25">
      <c r="C185" s="5"/>
      <c r="J185" s="54"/>
      <c r="K185" s="54"/>
      <c r="L185" s="54"/>
      <c r="M185" s="54"/>
      <c r="N185" s="5"/>
      <c r="O185" s="5"/>
    </row>
    <row r="186" spans="3:15" x14ac:dyDescent="0.25">
      <c r="C186" s="5"/>
      <c r="J186" s="54"/>
      <c r="K186" s="54"/>
      <c r="L186" s="54"/>
      <c r="M186" s="54"/>
      <c r="N186" s="5"/>
      <c r="O186" s="5"/>
    </row>
    <row r="187" spans="3:15" x14ac:dyDescent="0.25">
      <c r="C187" s="5"/>
      <c r="J187" s="54"/>
      <c r="K187" s="54"/>
      <c r="L187" s="54"/>
      <c r="M187" s="54"/>
      <c r="N187" s="5"/>
      <c r="O187" s="5"/>
    </row>
    <row r="188" spans="3:15" x14ac:dyDescent="0.25">
      <c r="C188" s="5"/>
      <c r="J188" s="54"/>
      <c r="K188" s="54"/>
      <c r="L188" s="54"/>
      <c r="M188" s="54"/>
      <c r="N188" s="5"/>
      <c r="O188" s="5"/>
    </row>
    <row r="189" spans="3:15" x14ac:dyDescent="0.25">
      <c r="C189" s="5"/>
      <c r="J189" s="54"/>
      <c r="K189" s="54"/>
      <c r="L189" s="54"/>
      <c r="M189" s="54"/>
      <c r="N189" s="5"/>
      <c r="O189" s="5"/>
    </row>
    <row r="190" spans="3:15" x14ac:dyDescent="0.25">
      <c r="C190" s="5"/>
      <c r="J190" s="54"/>
      <c r="K190" s="54"/>
      <c r="L190" s="54"/>
      <c r="M190" s="54"/>
      <c r="N190" s="5"/>
      <c r="O190" s="5"/>
    </row>
    <row r="191" spans="3:15" x14ac:dyDescent="0.25">
      <c r="C191" s="5"/>
      <c r="J191" s="54"/>
      <c r="K191" s="54"/>
      <c r="L191" s="54"/>
      <c r="M191" s="54"/>
      <c r="N191" s="5"/>
      <c r="O191" s="5"/>
    </row>
    <row r="192" spans="3:15" x14ac:dyDescent="0.25">
      <c r="C192" s="5"/>
      <c r="J192" s="54"/>
      <c r="K192" s="54"/>
      <c r="L192" s="54"/>
      <c r="M192" s="54"/>
      <c r="N192" s="5"/>
      <c r="O192" s="5"/>
    </row>
    <row r="193" spans="3:15" x14ac:dyDescent="0.25">
      <c r="C193" s="5"/>
      <c r="J193" s="54"/>
      <c r="K193" s="54"/>
      <c r="L193" s="54"/>
      <c r="M193" s="54"/>
      <c r="N193" s="5"/>
      <c r="O193" s="5"/>
    </row>
    <row r="194" spans="3:15" x14ac:dyDescent="0.25">
      <c r="C194" s="5"/>
      <c r="J194" s="54"/>
      <c r="K194" s="54"/>
      <c r="L194" s="54"/>
      <c r="M194" s="54"/>
      <c r="N194" s="5"/>
      <c r="O194" s="5"/>
    </row>
    <row r="195" spans="3:15" x14ac:dyDescent="0.25">
      <c r="C195" s="5"/>
      <c r="J195" s="54"/>
      <c r="K195" s="54"/>
      <c r="L195" s="54"/>
      <c r="M195" s="54"/>
      <c r="N195" s="5"/>
      <c r="O195" s="5"/>
    </row>
    <row r="196" spans="3:15" x14ac:dyDescent="0.25">
      <c r="C196" s="5"/>
      <c r="J196" s="54"/>
      <c r="K196" s="54"/>
      <c r="L196" s="54"/>
      <c r="M196" s="54"/>
      <c r="N196" s="5"/>
      <c r="O196" s="5"/>
    </row>
    <row r="197" spans="3:15" x14ac:dyDescent="0.25">
      <c r="C197" s="5"/>
      <c r="J197" s="54"/>
      <c r="K197" s="54"/>
      <c r="L197" s="54"/>
      <c r="M197" s="54"/>
      <c r="N197" s="5"/>
      <c r="O197" s="5"/>
    </row>
    <row r="198" spans="3:15" x14ac:dyDescent="0.25">
      <c r="C198" s="5"/>
      <c r="J198" s="54"/>
      <c r="K198" s="54"/>
      <c r="L198" s="54"/>
      <c r="M198" s="54"/>
      <c r="N198" s="5"/>
      <c r="O198" s="5"/>
    </row>
    <row r="199" spans="3:15" x14ac:dyDescent="0.25">
      <c r="C199" s="5"/>
      <c r="J199" s="54"/>
      <c r="K199" s="54"/>
      <c r="L199" s="54"/>
      <c r="M199" s="54"/>
      <c r="N199" s="5"/>
      <c r="O199" s="5"/>
    </row>
    <row r="200" spans="3:15" x14ac:dyDescent="0.25">
      <c r="C200" s="5"/>
      <c r="J200" s="54"/>
      <c r="K200" s="54"/>
      <c r="L200" s="54"/>
      <c r="M200" s="54"/>
      <c r="N200" s="5"/>
      <c r="O200" s="5"/>
    </row>
    <row r="201" spans="3:15" x14ac:dyDescent="0.25">
      <c r="C201" s="5"/>
      <c r="J201" s="54"/>
      <c r="K201" s="54"/>
      <c r="L201" s="54"/>
      <c r="M201" s="54"/>
      <c r="N201" s="5"/>
      <c r="O201" s="5"/>
    </row>
    <row r="202" spans="3:15" x14ac:dyDescent="0.25">
      <c r="C202" s="5"/>
      <c r="J202" s="54"/>
      <c r="K202" s="54"/>
      <c r="L202" s="54"/>
      <c r="M202" s="54"/>
      <c r="N202" s="5"/>
      <c r="O202" s="5"/>
    </row>
    <row r="203" spans="3:15" x14ac:dyDescent="0.25">
      <c r="C203" s="5"/>
      <c r="J203" s="54"/>
      <c r="K203" s="54"/>
      <c r="L203" s="54"/>
      <c r="M203" s="54"/>
      <c r="N203" s="5"/>
      <c r="O203" s="5"/>
    </row>
    <row r="204" spans="3:15" x14ac:dyDescent="0.25">
      <c r="C204" s="5"/>
      <c r="J204" s="54"/>
      <c r="K204" s="54"/>
      <c r="L204" s="54"/>
      <c r="M204" s="54"/>
      <c r="N204" s="5"/>
      <c r="O204" s="5"/>
    </row>
    <row r="205" spans="3:15" x14ac:dyDescent="0.25">
      <c r="C205" s="5"/>
      <c r="J205" s="54"/>
      <c r="K205" s="54"/>
      <c r="L205" s="54"/>
      <c r="M205" s="54"/>
      <c r="N205" s="5"/>
      <c r="O205" s="5"/>
    </row>
    <row r="206" spans="3:15" x14ac:dyDescent="0.25">
      <c r="C206" s="5"/>
      <c r="J206" s="54"/>
      <c r="K206" s="54"/>
      <c r="L206" s="54"/>
      <c r="M206" s="54"/>
      <c r="N206" s="5"/>
      <c r="O206" s="5"/>
    </row>
    <row r="207" spans="3:15" x14ac:dyDescent="0.25">
      <c r="C207" s="5"/>
      <c r="J207" s="54"/>
      <c r="K207" s="54"/>
      <c r="L207" s="54"/>
      <c r="M207" s="54"/>
      <c r="N207" s="5"/>
      <c r="O207" s="5"/>
    </row>
    <row r="208" spans="3:15" x14ac:dyDescent="0.25">
      <c r="C208" s="5"/>
      <c r="J208" s="54"/>
      <c r="K208" s="54"/>
      <c r="L208" s="54"/>
      <c r="M208" s="54"/>
      <c r="N208" s="5"/>
      <c r="O208" s="5"/>
    </row>
    <row r="209" spans="3:15" x14ac:dyDescent="0.25">
      <c r="C209" s="5"/>
      <c r="J209" s="54"/>
      <c r="K209" s="54"/>
      <c r="L209" s="54"/>
      <c r="M209" s="54"/>
      <c r="N209" s="5"/>
      <c r="O209" s="5"/>
    </row>
    <row r="210" spans="3:15" x14ac:dyDescent="0.25">
      <c r="C210" s="5"/>
      <c r="J210" s="54"/>
      <c r="K210" s="54"/>
      <c r="L210" s="54"/>
      <c r="M210" s="54"/>
      <c r="N210" s="5"/>
      <c r="O210" s="5"/>
    </row>
    <row r="211" spans="3:15" x14ac:dyDescent="0.25">
      <c r="C211" s="5"/>
      <c r="J211" s="54"/>
      <c r="K211" s="54"/>
      <c r="L211" s="54"/>
      <c r="M211" s="54"/>
      <c r="N211" s="5"/>
      <c r="O211" s="5"/>
    </row>
    <row r="212" spans="3:15" x14ac:dyDescent="0.25">
      <c r="C212" s="5"/>
      <c r="J212" s="54"/>
      <c r="K212" s="54"/>
      <c r="L212" s="54"/>
      <c r="M212" s="54"/>
      <c r="N212" s="5"/>
      <c r="O212" s="5"/>
    </row>
    <row r="213" spans="3:15" x14ac:dyDescent="0.25">
      <c r="C213" s="5"/>
      <c r="J213" s="54"/>
      <c r="K213" s="54"/>
      <c r="L213" s="54"/>
      <c r="M213" s="54"/>
      <c r="N213" s="5"/>
      <c r="O213" s="5"/>
    </row>
    <row r="214" spans="3:15" x14ac:dyDescent="0.25">
      <c r="C214" s="5"/>
      <c r="J214" s="54"/>
      <c r="K214" s="54"/>
      <c r="L214" s="54"/>
      <c r="M214" s="54"/>
      <c r="N214" s="5"/>
      <c r="O214" s="5"/>
    </row>
    <row r="215" spans="3:15" x14ac:dyDescent="0.25">
      <c r="C215" s="5"/>
      <c r="J215" s="54"/>
      <c r="K215" s="54"/>
      <c r="L215" s="54"/>
      <c r="M215" s="54"/>
      <c r="N215" s="5"/>
      <c r="O215" s="5"/>
    </row>
    <row r="216" spans="3:15" x14ac:dyDescent="0.25">
      <c r="C216" s="5"/>
      <c r="J216" s="54"/>
      <c r="K216" s="54"/>
      <c r="L216" s="54"/>
      <c r="M216" s="54"/>
      <c r="N216" s="5"/>
      <c r="O216" s="5"/>
    </row>
    <row r="217" spans="3:15" x14ac:dyDescent="0.25">
      <c r="C217" s="5"/>
      <c r="J217" s="54"/>
      <c r="K217" s="54"/>
      <c r="L217" s="54"/>
      <c r="M217" s="54"/>
      <c r="N217" s="5"/>
      <c r="O217" s="5"/>
    </row>
    <row r="218" spans="3:15" x14ac:dyDescent="0.25">
      <c r="C218" s="5"/>
      <c r="J218" s="54"/>
      <c r="K218" s="54"/>
      <c r="L218" s="54"/>
      <c r="M218" s="54"/>
      <c r="N218" s="5"/>
      <c r="O218" s="5"/>
    </row>
    <row r="219" spans="3:15" x14ac:dyDescent="0.25">
      <c r="C219" s="5"/>
      <c r="J219" s="54"/>
      <c r="K219" s="54"/>
      <c r="L219" s="54"/>
      <c r="M219" s="54"/>
      <c r="N219" s="5"/>
      <c r="O219" s="5"/>
    </row>
    <row r="220" spans="3:15" x14ac:dyDescent="0.25">
      <c r="C220" s="5"/>
      <c r="J220" s="54"/>
      <c r="K220" s="54"/>
      <c r="L220" s="54"/>
      <c r="M220" s="54"/>
      <c r="N220" s="5"/>
      <c r="O220" s="5"/>
    </row>
    <row r="221" spans="3:15" x14ac:dyDescent="0.25">
      <c r="C221" s="5"/>
      <c r="J221" s="54"/>
      <c r="K221" s="54"/>
      <c r="L221" s="54"/>
      <c r="M221" s="54"/>
      <c r="N221" s="5"/>
      <c r="O221" s="5"/>
    </row>
    <row r="222" spans="3:15" x14ac:dyDescent="0.25">
      <c r="C222" s="5"/>
      <c r="J222" s="54"/>
      <c r="K222" s="54"/>
      <c r="L222" s="54"/>
      <c r="M222" s="54"/>
      <c r="N222" s="5"/>
      <c r="O222" s="5"/>
    </row>
    <row r="223" spans="3:15" x14ac:dyDescent="0.25">
      <c r="C223" s="5"/>
      <c r="J223" s="54"/>
      <c r="K223" s="54"/>
      <c r="L223" s="54"/>
      <c r="M223" s="54"/>
      <c r="N223" s="5"/>
      <c r="O223" s="5"/>
    </row>
    <row r="224" spans="3:15" x14ac:dyDescent="0.25">
      <c r="C224" s="5"/>
      <c r="J224" s="54"/>
      <c r="K224" s="54"/>
      <c r="L224" s="54"/>
      <c r="M224" s="54"/>
      <c r="N224" s="5"/>
      <c r="O224" s="5"/>
    </row>
    <row r="225" spans="3:15" x14ac:dyDescent="0.25">
      <c r="C225" s="5"/>
      <c r="J225" s="54"/>
      <c r="K225" s="54"/>
      <c r="L225" s="54"/>
      <c r="M225" s="54"/>
      <c r="N225" s="5"/>
      <c r="O225" s="5"/>
    </row>
    <row r="226" spans="3:15" x14ac:dyDescent="0.25">
      <c r="C226" s="5"/>
      <c r="J226" s="54"/>
      <c r="K226" s="54"/>
      <c r="L226" s="54"/>
      <c r="M226" s="54"/>
      <c r="N226" s="5"/>
      <c r="O226" s="5"/>
    </row>
    <row r="227" spans="3:15" x14ac:dyDescent="0.25">
      <c r="C227" s="5"/>
      <c r="J227" s="54"/>
      <c r="K227" s="54"/>
      <c r="L227" s="54"/>
      <c r="M227" s="54"/>
      <c r="N227" s="5"/>
      <c r="O227" s="5"/>
    </row>
    <row r="228" spans="3:15" x14ac:dyDescent="0.25">
      <c r="C228" s="5"/>
      <c r="J228" s="54"/>
      <c r="K228" s="54"/>
      <c r="L228" s="54"/>
      <c r="M228" s="54"/>
      <c r="N228" s="5"/>
      <c r="O228" s="5"/>
    </row>
    <row r="229" spans="3:15" x14ac:dyDescent="0.25">
      <c r="C229" s="5"/>
      <c r="J229" s="54"/>
      <c r="K229" s="54"/>
      <c r="L229" s="54"/>
      <c r="M229" s="54"/>
      <c r="N229" s="5"/>
      <c r="O229" s="5"/>
    </row>
    <row r="230" spans="3:15" x14ac:dyDescent="0.25">
      <c r="C230" s="5"/>
      <c r="J230" s="54"/>
      <c r="K230" s="54"/>
      <c r="L230" s="54"/>
      <c r="M230" s="54"/>
      <c r="N230" s="5"/>
      <c r="O230" s="5"/>
    </row>
    <row r="231" spans="3:15" x14ac:dyDescent="0.25">
      <c r="C231" s="5"/>
      <c r="J231" s="54"/>
      <c r="K231" s="54"/>
      <c r="L231" s="54"/>
      <c r="M231" s="54"/>
      <c r="N231" s="5"/>
      <c r="O231" s="5"/>
    </row>
    <row r="232" spans="3:15" x14ac:dyDescent="0.25">
      <c r="C232" s="5"/>
      <c r="J232" s="54"/>
      <c r="K232" s="54"/>
      <c r="L232" s="54"/>
      <c r="M232" s="54"/>
      <c r="N232" s="5"/>
      <c r="O232" s="5"/>
    </row>
    <row r="233" spans="3:15" x14ac:dyDescent="0.25">
      <c r="C233" s="5"/>
      <c r="J233" s="54"/>
      <c r="K233" s="54"/>
      <c r="L233" s="54"/>
      <c r="M233" s="54"/>
      <c r="N233" s="5"/>
      <c r="O233" s="5"/>
    </row>
    <row r="234" spans="3:15" x14ac:dyDescent="0.25">
      <c r="C234" s="5"/>
      <c r="J234" s="54"/>
      <c r="K234" s="54"/>
      <c r="L234" s="54"/>
      <c r="M234" s="54"/>
      <c r="N234" s="5"/>
      <c r="O234" s="5"/>
    </row>
    <row r="235" spans="3:15" x14ac:dyDescent="0.25">
      <c r="C235" s="5"/>
      <c r="J235" s="54"/>
      <c r="K235" s="54"/>
      <c r="L235" s="54"/>
      <c r="M235" s="54"/>
      <c r="N235" s="5"/>
      <c r="O235" s="5"/>
    </row>
    <row r="236" spans="3:15" x14ac:dyDescent="0.25">
      <c r="C236" s="5"/>
      <c r="J236" s="54"/>
      <c r="K236" s="54"/>
      <c r="L236" s="54"/>
      <c r="M236" s="54"/>
      <c r="N236" s="5"/>
      <c r="O236" s="5"/>
    </row>
    <row r="237" spans="3:15" x14ac:dyDescent="0.25">
      <c r="C237" s="5"/>
      <c r="J237" s="54"/>
      <c r="K237" s="54"/>
      <c r="L237" s="54"/>
      <c r="M237" s="54"/>
      <c r="N237" s="5"/>
      <c r="O237" s="5"/>
    </row>
    <row r="238" spans="3:15" x14ac:dyDescent="0.25">
      <c r="C238" s="5"/>
      <c r="J238" s="54"/>
      <c r="K238" s="54"/>
      <c r="L238" s="54"/>
      <c r="M238" s="54"/>
      <c r="N238" s="5"/>
      <c r="O238" s="5"/>
    </row>
    <row r="239" spans="3:15" x14ac:dyDescent="0.25">
      <c r="C239" s="5"/>
      <c r="J239" s="54"/>
      <c r="K239" s="54"/>
      <c r="L239" s="54"/>
      <c r="M239" s="54"/>
      <c r="N239" s="5"/>
      <c r="O239" s="5"/>
    </row>
    <row r="240" spans="3:15" x14ac:dyDescent="0.25">
      <c r="C240" s="5"/>
      <c r="J240" s="54"/>
      <c r="K240" s="54"/>
      <c r="L240" s="54"/>
      <c r="M240" s="54"/>
      <c r="N240" s="5"/>
      <c r="O240" s="5"/>
    </row>
    <row r="241" spans="3:15" x14ac:dyDescent="0.25">
      <c r="C241" s="5"/>
      <c r="J241" s="54"/>
      <c r="K241" s="54"/>
      <c r="L241" s="54"/>
      <c r="M241" s="54"/>
      <c r="N241" s="5"/>
      <c r="O241" s="5"/>
    </row>
    <row r="242" spans="3:15" x14ac:dyDescent="0.25">
      <c r="C242" s="5"/>
      <c r="J242" s="54"/>
      <c r="K242" s="54"/>
      <c r="L242" s="54"/>
      <c r="M242" s="54"/>
      <c r="N242" s="5"/>
      <c r="O242" s="5"/>
    </row>
    <row r="243" spans="3:15" x14ac:dyDescent="0.25">
      <c r="C243" s="5"/>
      <c r="J243" s="54"/>
      <c r="K243" s="54"/>
      <c r="L243" s="54"/>
      <c r="M243" s="54"/>
      <c r="N243" s="5"/>
      <c r="O243" s="5"/>
    </row>
    <row r="244" spans="3:15" x14ac:dyDescent="0.25">
      <c r="C244" s="5"/>
      <c r="J244" s="54"/>
      <c r="K244" s="54"/>
      <c r="L244" s="54"/>
      <c r="M244" s="54"/>
      <c r="N244" s="5"/>
      <c r="O244" s="5"/>
    </row>
    <row r="245" spans="3:15" x14ac:dyDescent="0.25">
      <c r="C245" s="5"/>
      <c r="J245" s="54"/>
      <c r="K245" s="54"/>
      <c r="L245" s="54"/>
      <c r="M245" s="54"/>
      <c r="N245" s="5"/>
      <c r="O245" s="5"/>
    </row>
    <row r="246" spans="3:15" x14ac:dyDescent="0.25">
      <c r="C246" s="5"/>
      <c r="J246" s="54"/>
      <c r="K246" s="54"/>
      <c r="L246" s="54"/>
      <c r="M246" s="54"/>
      <c r="N246" s="5"/>
      <c r="O246" s="5"/>
    </row>
    <row r="247" spans="3:15" x14ac:dyDescent="0.25">
      <c r="C247" s="5"/>
      <c r="J247" s="54"/>
      <c r="K247" s="54"/>
      <c r="L247" s="54"/>
      <c r="M247" s="54"/>
      <c r="N247" s="5"/>
      <c r="O247" s="5"/>
    </row>
    <row r="248" spans="3:15" x14ac:dyDescent="0.25">
      <c r="C248" s="5"/>
      <c r="J248" s="54"/>
      <c r="K248" s="54"/>
      <c r="L248" s="54"/>
      <c r="M248" s="54"/>
      <c r="N248" s="5"/>
      <c r="O248" s="5"/>
    </row>
    <row r="249" spans="3:15" x14ac:dyDescent="0.25">
      <c r="C249" s="5"/>
      <c r="J249" s="54"/>
      <c r="K249" s="54"/>
      <c r="L249" s="54"/>
      <c r="M249" s="54"/>
      <c r="N249" s="5"/>
      <c r="O249" s="5"/>
    </row>
    <row r="250" spans="3:15" x14ac:dyDescent="0.25">
      <c r="C250" s="5"/>
      <c r="J250" s="54"/>
      <c r="K250" s="54"/>
      <c r="L250" s="54"/>
      <c r="M250" s="54"/>
      <c r="N250" s="5"/>
      <c r="O250" s="5"/>
    </row>
    <row r="251" spans="3:15" x14ac:dyDescent="0.25">
      <c r="C251" s="5"/>
      <c r="J251" s="54"/>
      <c r="K251" s="54"/>
      <c r="L251" s="54"/>
      <c r="M251" s="54"/>
      <c r="N251" s="5"/>
      <c r="O251" s="5"/>
    </row>
    <row r="252" spans="3:15" x14ac:dyDescent="0.25">
      <c r="C252" s="5"/>
      <c r="J252" s="54"/>
      <c r="K252" s="54"/>
      <c r="L252" s="54"/>
      <c r="M252" s="54"/>
      <c r="N252" s="5"/>
      <c r="O252" s="5"/>
    </row>
    <row r="253" spans="3:15" x14ac:dyDescent="0.25">
      <c r="C253" s="5"/>
      <c r="J253" s="54"/>
      <c r="K253" s="54"/>
      <c r="L253" s="54"/>
      <c r="M253" s="54"/>
      <c r="N253" s="5"/>
      <c r="O253" s="5"/>
    </row>
    <row r="254" spans="3:15" x14ac:dyDescent="0.25">
      <c r="C254" s="5"/>
      <c r="J254" s="54"/>
      <c r="K254" s="54"/>
      <c r="L254" s="54"/>
      <c r="M254" s="54"/>
      <c r="N254" s="5"/>
      <c r="O254" s="5"/>
    </row>
    <row r="255" spans="3:15" x14ac:dyDescent="0.25">
      <c r="C255" s="5"/>
      <c r="J255" s="54"/>
      <c r="K255" s="54"/>
      <c r="L255" s="54"/>
      <c r="M255" s="54"/>
      <c r="N255" s="5"/>
      <c r="O255" s="5"/>
    </row>
    <row r="256" spans="3:15" x14ac:dyDescent="0.25">
      <c r="C256" s="5"/>
      <c r="J256" s="54"/>
      <c r="K256" s="54"/>
      <c r="L256" s="54"/>
      <c r="M256" s="54"/>
      <c r="N256" s="5"/>
      <c r="O256" s="5"/>
    </row>
    <row r="257" spans="3:15" x14ac:dyDescent="0.25">
      <c r="C257" s="5"/>
      <c r="J257" s="54"/>
      <c r="K257" s="54"/>
      <c r="L257" s="54"/>
      <c r="M257" s="54"/>
      <c r="N257" s="5"/>
      <c r="O257" s="5"/>
    </row>
    <row r="258" spans="3:15" x14ac:dyDescent="0.25">
      <c r="C258" s="5"/>
      <c r="J258" s="54"/>
      <c r="K258" s="54"/>
      <c r="L258" s="54"/>
      <c r="M258" s="54"/>
      <c r="N258" s="5"/>
      <c r="O258" s="5"/>
    </row>
    <row r="259" spans="3:15" x14ac:dyDescent="0.25">
      <c r="C259" s="5"/>
      <c r="J259" s="54"/>
      <c r="K259" s="54"/>
      <c r="L259" s="54"/>
      <c r="M259" s="54"/>
      <c r="N259" s="5"/>
      <c r="O259" s="5"/>
    </row>
    <row r="260" spans="3:15" x14ac:dyDescent="0.25">
      <c r="C260" s="5"/>
      <c r="J260" s="54"/>
      <c r="K260" s="54"/>
      <c r="L260" s="54"/>
      <c r="M260" s="54"/>
      <c r="N260" s="5"/>
      <c r="O260" s="5"/>
    </row>
    <row r="261" spans="3:15" x14ac:dyDescent="0.25">
      <c r="C261" s="5"/>
      <c r="J261" s="54"/>
      <c r="K261" s="54"/>
      <c r="L261" s="54"/>
      <c r="M261" s="54"/>
      <c r="N261" s="5"/>
      <c r="O261" s="5"/>
    </row>
    <row r="262" spans="3:15" x14ac:dyDescent="0.25">
      <c r="C262" s="5"/>
      <c r="J262" s="54"/>
      <c r="K262" s="54"/>
      <c r="L262" s="54"/>
      <c r="M262" s="54"/>
      <c r="N262" s="5"/>
      <c r="O262" s="5"/>
    </row>
    <row r="263" spans="3:15" x14ac:dyDescent="0.25">
      <c r="C263" s="5"/>
      <c r="J263" s="54"/>
      <c r="K263" s="54"/>
      <c r="L263" s="54"/>
      <c r="M263" s="54"/>
      <c r="N263" s="5"/>
      <c r="O263" s="5"/>
    </row>
    <row r="264" spans="3:15" x14ac:dyDescent="0.25">
      <c r="C264" s="5"/>
      <c r="J264" s="54"/>
      <c r="K264" s="54"/>
      <c r="L264" s="54"/>
      <c r="M264" s="54"/>
      <c r="N264" s="5"/>
      <c r="O264" s="5"/>
    </row>
    <row r="265" spans="3:15" x14ac:dyDescent="0.25">
      <c r="C265" s="5"/>
      <c r="J265" s="54"/>
      <c r="K265" s="54"/>
      <c r="L265" s="54"/>
      <c r="M265" s="54"/>
      <c r="N265" s="5"/>
      <c r="O265" s="5"/>
    </row>
    <row r="266" spans="3:15" x14ac:dyDescent="0.25">
      <c r="C266" s="5"/>
      <c r="J266" s="54"/>
      <c r="K266" s="54"/>
      <c r="L266" s="54"/>
      <c r="M266" s="54"/>
      <c r="N266" s="5"/>
      <c r="O266" s="5"/>
    </row>
    <row r="267" spans="3:15" x14ac:dyDescent="0.25">
      <c r="C267" s="5"/>
      <c r="J267" s="54"/>
      <c r="K267" s="54"/>
      <c r="L267" s="54"/>
      <c r="M267" s="54"/>
      <c r="N267" s="5"/>
      <c r="O267" s="5"/>
    </row>
    <row r="268" spans="3:15" x14ac:dyDescent="0.25">
      <c r="C268" s="5"/>
      <c r="J268" s="54"/>
      <c r="K268" s="54"/>
      <c r="L268" s="54"/>
      <c r="M268" s="54"/>
      <c r="N268" s="5"/>
      <c r="O268" s="5"/>
    </row>
    <row r="269" spans="3:15" x14ac:dyDescent="0.25">
      <c r="C269" s="5"/>
      <c r="J269" s="54"/>
      <c r="K269" s="54"/>
      <c r="L269" s="54"/>
      <c r="M269" s="54"/>
      <c r="N269" s="5"/>
      <c r="O269" s="5"/>
    </row>
    <row r="270" spans="3:15" x14ac:dyDescent="0.25">
      <c r="C270" s="5"/>
      <c r="J270" s="54"/>
      <c r="K270" s="54"/>
      <c r="L270" s="54"/>
      <c r="M270" s="54"/>
      <c r="N270" s="5"/>
      <c r="O270" s="5"/>
    </row>
    <row r="271" spans="3:15" x14ac:dyDescent="0.25">
      <c r="C271" s="5"/>
      <c r="J271" s="54"/>
      <c r="K271" s="54"/>
      <c r="L271" s="54"/>
      <c r="M271" s="54"/>
      <c r="N271" s="5"/>
      <c r="O271" s="5"/>
    </row>
    <row r="272" spans="3:15" x14ac:dyDescent="0.25">
      <c r="C272" s="5"/>
      <c r="J272" s="54"/>
      <c r="K272" s="54"/>
      <c r="L272" s="54"/>
      <c r="M272" s="54"/>
      <c r="N272" s="5"/>
      <c r="O272" s="5"/>
    </row>
    <row r="273" spans="3:15" x14ac:dyDescent="0.25">
      <c r="C273" s="5"/>
      <c r="J273" s="54"/>
      <c r="K273" s="54"/>
      <c r="L273" s="54"/>
      <c r="M273" s="54"/>
      <c r="N273" s="5"/>
      <c r="O273" s="5"/>
    </row>
    <row r="274" spans="3:15" x14ac:dyDescent="0.25">
      <c r="C274" s="5"/>
      <c r="J274" s="54"/>
      <c r="K274" s="54"/>
      <c r="L274" s="54"/>
      <c r="M274" s="54"/>
      <c r="N274" s="5"/>
      <c r="O274" s="5"/>
    </row>
    <row r="275" spans="3:15" x14ac:dyDescent="0.25">
      <c r="C275" s="5"/>
      <c r="J275" s="54"/>
      <c r="K275" s="54"/>
      <c r="L275" s="54"/>
      <c r="M275" s="54"/>
      <c r="N275" s="5"/>
      <c r="O275" s="5"/>
    </row>
    <row r="276" spans="3:15" x14ac:dyDescent="0.25">
      <c r="C276" s="5"/>
      <c r="J276" s="54"/>
      <c r="K276" s="54"/>
      <c r="L276" s="54"/>
      <c r="M276" s="54"/>
      <c r="N276" s="5"/>
      <c r="O276" s="5"/>
    </row>
    <row r="277" spans="3:15" x14ac:dyDescent="0.25">
      <c r="C277" s="5"/>
      <c r="J277" s="54"/>
      <c r="K277" s="54"/>
      <c r="L277" s="54"/>
      <c r="M277" s="54"/>
      <c r="N277" s="5"/>
      <c r="O277" s="5"/>
    </row>
    <row r="278" spans="3:15" x14ac:dyDescent="0.25">
      <c r="C278" s="5"/>
      <c r="J278" s="54"/>
      <c r="K278" s="54"/>
      <c r="L278" s="54"/>
      <c r="M278" s="54"/>
      <c r="N278" s="5"/>
      <c r="O278" s="5"/>
    </row>
    <row r="279" spans="3:15" x14ac:dyDescent="0.25">
      <c r="C279" s="5"/>
      <c r="J279" s="54"/>
      <c r="K279" s="54"/>
      <c r="L279" s="54"/>
      <c r="M279" s="54"/>
      <c r="N279" s="5"/>
      <c r="O279" s="5"/>
    </row>
    <row r="280" spans="3:15" x14ac:dyDescent="0.25">
      <c r="C280" s="5"/>
      <c r="J280" s="54"/>
      <c r="K280" s="54"/>
      <c r="L280" s="54"/>
      <c r="M280" s="54"/>
      <c r="N280" s="5"/>
      <c r="O280" s="5"/>
    </row>
    <row r="281" spans="3:15" x14ac:dyDescent="0.25">
      <c r="C281" s="5"/>
      <c r="J281" s="54"/>
      <c r="K281" s="54"/>
      <c r="L281" s="54"/>
      <c r="M281" s="54"/>
      <c r="N281" s="5"/>
      <c r="O281" s="5"/>
    </row>
    <row r="282" spans="3:15" x14ac:dyDescent="0.25">
      <c r="C282" s="5"/>
      <c r="J282" s="54"/>
      <c r="K282" s="54"/>
      <c r="L282" s="54"/>
      <c r="M282" s="54"/>
      <c r="N282" s="5"/>
      <c r="O282" s="5"/>
    </row>
    <row r="283" spans="3:15" x14ac:dyDescent="0.25">
      <c r="C283" s="5"/>
      <c r="J283" s="54"/>
      <c r="K283" s="54"/>
      <c r="L283" s="54"/>
      <c r="M283" s="54"/>
      <c r="N283" s="5"/>
      <c r="O283" s="5"/>
    </row>
    <row r="284" spans="3:15" x14ac:dyDescent="0.25">
      <c r="C284" s="5"/>
      <c r="J284" s="54"/>
      <c r="K284" s="54"/>
      <c r="L284" s="54"/>
      <c r="M284" s="54"/>
      <c r="N284" s="5"/>
      <c r="O284" s="5"/>
    </row>
    <row r="285" spans="3:15" x14ac:dyDescent="0.25">
      <c r="C285" s="5"/>
      <c r="J285" s="54"/>
      <c r="K285" s="54"/>
      <c r="L285" s="54"/>
      <c r="M285" s="54"/>
      <c r="N285" s="5"/>
      <c r="O285" s="5"/>
    </row>
    <row r="286" spans="3:15" x14ac:dyDescent="0.25">
      <c r="C286" s="5"/>
      <c r="J286" s="54"/>
      <c r="K286" s="54"/>
      <c r="L286" s="54"/>
      <c r="M286" s="54"/>
      <c r="N286" s="5"/>
      <c r="O286" s="5"/>
    </row>
    <row r="287" spans="3:15" x14ac:dyDescent="0.25">
      <c r="C287" s="5"/>
      <c r="J287" s="54"/>
      <c r="K287" s="54"/>
      <c r="L287" s="54"/>
      <c r="M287" s="54"/>
      <c r="N287" s="5"/>
      <c r="O287" s="5"/>
    </row>
    <row r="288" spans="3:15" x14ac:dyDescent="0.25">
      <c r="C288" s="5"/>
      <c r="J288" s="54"/>
      <c r="K288" s="54"/>
      <c r="L288" s="54"/>
      <c r="M288" s="54"/>
      <c r="N288" s="5"/>
      <c r="O288" s="5"/>
    </row>
    <row r="289" spans="3:15" x14ac:dyDescent="0.25">
      <c r="C289" s="5"/>
      <c r="J289" s="54"/>
      <c r="K289" s="54"/>
      <c r="L289" s="54"/>
      <c r="M289" s="54"/>
      <c r="N289" s="5"/>
      <c r="O289" s="5"/>
    </row>
    <row r="290" spans="3:15" x14ac:dyDescent="0.25">
      <c r="C290" s="5"/>
      <c r="J290" s="54"/>
      <c r="K290" s="54"/>
      <c r="L290" s="54"/>
      <c r="M290" s="54"/>
      <c r="N290" s="5"/>
      <c r="O290" s="5"/>
    </row>
    <row r="291" spans="3:15" x14ac:dyDescent="0.25">
      <c r="C291" s="5"/>
      <c r="J291" s="54"/>
      <c r="K291" s="54"/>
      <c r="L291" s="54"/>
      <c r="M291" s="54"/>
      <c r="N291" s="5"/>
      <c r="O291" s="5"/>
    </row>
    <row r="292" spans="3:15" x14ac:dyDescent="0.25">
      <c r="C292" s="5"/>
      <c r="J292" s="54"/>
      <c r="K292" s="54"/>
      <c r="L292" s="54"/>
      <c r="M292" s="54"/>
      <c r="N292" s="5"/>
      <c r="O292" s="5"/>
    </row>
    <row r="293" spans="3:15" x14ac:dyDescent="0.25">
      <c r="C293" s="5"/>
      <c r="J293" s="54"/>
      <c r="K293" s="54"/>
      <c r="L293" s="54"/>
      <c r="M293" s="54"/>
      <c r="N293" s="5"/>
      <c r="O293" s="5"/>
    </row>
    <row r="294" spans="3:15" x14ac:dyDescent="0.25">
      <c r="C294" s="5"/>
      <c r="J294" s="54"/>
      <c r="K294" s="54"/>
      <c r="L294" s="54"/>
      <c r="M294" s="54"/>
      <c r="N294" s="5"/>
      <c r="O294" s="5"/>
    </row>
    <row r="295" spans="3:15" x14ac:dyDescent="0.25">
      <c r="C295" s="5"/>
      <c r="J295" s="54"/>
      <c r="K295" s="54"/>
      <c r="L295" s="54"/>
      <c r="M295" s="54"/>
      <c r="N295" s="5"/>
      <c r="O295" s="5"/>
    </row>
    <row r="296" spans="3:15" x14ac:dyDescent="0.25">
      <c r="C296" s="5"/>
      <c r="J296" s="54"/>
      <c r="K296" s="54"/>
      <c r="L296" s="54"/>
      <c r="M296" s="54"/>
      <c r="N296" s="5"/>
      <c r="O296" s="5"/>
    </row>
    <row r="297" spans="3:15" x14ac:dyDescent="0.25">
      <c r="C297" s="5"/>
      <c r="J297" s="54"/>
      <c r="K297" s="54"/>
      <c r="L297" s="54"/>
      <c r="M297" s="54"/>
      <c r="N297" s="5"/>
      <c r="O297" s="5"/>
    </row>
    <row r="298" spans="3:15" x14ac:dyDescent="0.25">
      <c r="C298" s="5"/>
      <c r="J298" s="54"/>
      <c r="K298" s="54"/>
      <c r="L298" s="54"/>
      <c r="M298" s="54"/>
      <c r="N298" s="5"/>
      <c r="O298" s="5"/>
    </row>
    <row r="299" spans="3:15" x14ac:dyDescent="0.25">
      <c r="C299" s="5"/>
      <c r="J299" s="54"/>
      <c r="K299" s="54"/>
      <c r="L299" s="54"/>
      <c r="M299" s="54"/>
      <c r="N299" s="5"/>
      <c r="O299" s="5"/>
    </row>
    <row r="300" spans="3:15" x14ac:dyDescent="0.25">
      <c r="C300" s="5"/>
      <c r="J300" s="54"/>
      <c r="K300" s="54"/>
      <c r="L300" s="54"/>
      <c r="M300" s="54"/>
      <c r="N300" s="5"/>
      <c r="O300" s="5"/>
    </row>
    <row r="301" spans="3:15" x14ac:dyDescent="0.25">
      <c r="C301" s="5"/>
      <c r="J301" s="54"/>
      <c r="K301" s="54"/>
      <c r="L301" s="54"/>
      <c r="M301" s="54"/>
      <c r="N301" s="5"/>
      <c r="O301" s="5"/>
    </row>
    <row r="302" spans="3:15" x14ac:dyDescent="0.25">
      <c r="C302" s="5"/>
      <c r="J302" s="54"/>
      <c r="K302" s="54"/>
      <c r="L302" s="54"/>
      <c r="M302" s="54"/>
      <c r="N302" s="5"/>
      <c r="O302" s="5"/>
    </row>
    <row r="303" spans="3:15" x14ac:dyDescent="0.25">
      <c r="C303" s="5"/>
      <c r="J303" s="54"/>
      <c r="K303" s="54"/>
      <c r="L303" s="54"/>
      <c r="M303" s="54"/>
      <c r="N303" s="5"/>
      <c r="O303" s="5"/>
    </row>
    <row r="304" spans="3:15" x14ac:dyDescent="0.25">
      <c r="C304" s="5"/>
      <c r="J304" s="54"/>
      <c r="K304" s="54"/>
      <c r="L304" s="54"/>
      <c r="M304" s="54"/>
      <c r="N304" s="5"/>
      <c r="O304" s="5"/>
    </row>
    <row r="305" spans="3:15" x14ac:dyDescent="0.25">
      <c r="C305" s="5"/>
      <c r="J305" s="54"/>
      <c r="K305" s="54"/>
      <c r="L305" s="54"/>
      <c r="M305" s="54"/>
      <c r="N305" s="5"/>
      <c r="O305" s="5"/>
    </row>
    <row r="306" spans="3:15" x14ac:dyDescent="0.25">
      <c r="C306" s="5"/>
      <c r="J306" s="54"/>
      <c r="K306" s="54"/>
      <c r="L306" s="54"/>
      <c r="M306" s="54"/>
      <c r="N306" s="5"/>
      <c r="O306" s="5"/>
    </row>
    <row r="307" spans="3:15" x14ac:dyDescent="0.25">
      <c r="C307" s="5"/>
      <c r="J307" s="54"/>
      <c r="K307" s="54"/>
      <c r="L307" s="54"/>
      <c r="M307" s="54"/>
      <c r="N307" s="5"/>
      <c r="O307" s="5"/>
    </row>
    <row r="308" spans="3:15" x14ac:dyDescent="0.25">
      <c r="C308" s="5"/>
      <c r="J308" s="54"/>
      <c r="K308" s="54"/>
      <c r="L308" s="54"/>
      <c r="M308" s="54"/>
      <c r="N308" s="5"/>
      <c r="O308" s="5"/>
    </row>
    <row r="309" spans="3:15" x14ac:dyDescent="0.25">
      <c r="C309" s="5"/>
      <c r="J309" s="54"/>
      <c r="K309" s="54"/>
      <c r="L309" s="54"/>
      <c r="M309" s="54"/>
      <c r="N309" s="5"/>
      <c r="O309" s="5"/>
    </row>
    <row r="310" spans="3:15" x14ac:dyDescent="0.25">
      <c r="C310" s="5"/>
      <c r="J310" s="54"/>
      <c r="K310" s="54"/>
      <c r="L310" s="54"/>
      <c r="M310" s="54"/>
      <c r="N310" s="5"/>
      <c r="O310" s="5"/>
    </row>
    <row r="311" spans="3:15" x14ac:dyDescent="0.25">
      <c r="C311" s="5"/>
      <c r="J311" s="54"/>
      <c r="K311" s="54"/>
      <c r="L311" s="54"/>
      <c r="M311" s="54"/>
      <c r="N311" s="5"/>
      <c r="O311" s="5"/>
    </row>
    <row r="312" spans="3:15" x14ac:dyDescent="0.25">
      <c r="C312" s="5"/>
      <c r="J312" s="54"/>
      <c r="K312" s="54"/>
      <c r="L312" s="54"/>
      <c r="M312" s="54"/>
      <c r="N312" s="5"/>
      <c r="O312" s="5"/>
    </row>
    <row r="313" spans="3:15" x14ac:dyDescent="0.25">
      <c r="C313" s="5"/>
      <c r="J313" s="54"/>
      <c r="K313" s="54"/>
      <c r="L313" s="54"/>
      <c r="M313" s="54"/>
      <c r="N313" s="5"/>
      <c r="O313" s="5"/>
    </row>
    <row r="314" spans="3:15" x14ac:dyDescent="0.25">
      <c r="C314" s="5"/>
      <c r="J314" s="54"/>
      <c r="K314" s="54"/>
      <c r="L314" s="54"/>
      <c r="M314" s="54"/>
      <c r="N314" s="5"/>
      <c r="O314" s="5"/>
    </row>
    <row r="315" spans="3:15" x14ac:dyDescent="0.25">
      <c r="C315" s="5"/>
      <c r="J315" s="54"/>
      <c r="K315" s="54"/>
      <c r="L315" s="54"/>
      <c r="M315" s="54"/>
      <c r="N315" s="5"/>
      <c r="O315" s="5"/>
    </row>
    <row r="316" spans="3:15" x14ac:dyDescent="0.25">
      <c r="C316" s="5"/>
      <c r="J316" s="54"/>
      <c r="K316" s="54"/>
      <c r="L316" s="54"/>
      <c r="M316" s="54"/>
      <c r="N316" s="5"/>
      <c r="O316" s="5"/>
    </row>
    <row r="317" spans="3:15" x14ac:dyDescent="0.25">
      <c r="C317" s="5"/>
      <c r="J317" s="54"/>
      <c r="K317" s="54"/>
      <c r="L317" s="54"/>
      <c r="M317" s="54"/>
      <c r="N317" s="5"/>
      <c r="O317" s="5"/>
    </row>
    <row r="318" spans="3:15" x14ac:dyDescent="0.25">
      <c r="C318" s="5"/>
      <c r="J318" s="54"/>
      <c r="K318" s="54"/>
      <c r="L318" s="54"/>
      <c r="M318" s="54"/>
      <c r="N318" s="5"/>
      <c r="O318" s="5"/>
    </row>
    <row r="319" spans="3:15" x14ac:dyDescent="0.25">
      <c r="C319" s="5"/>
      <c r="J319" s="54"/>
      <c r="K319" s="54"/>
      <c r="L319" s="54"/>
      <c r="M319" s="54"/>
      <c r="N319" s="5"/>
      <c r="O319" s="5"/>
    </row>
    <row r="320" spans="3:15" x14ac:dyDescent="0.25">
      <c r="C320" s="5"/>
      <c r="J320" s="54"/>
      <c r="K320" s="54"/>
      <c r="L320" s="54"/>
      <c r="M320" s="54"/>
      <c r="N320" s="5"/>
      <c r="O320" s="5"/>
    </row>
    <row r="321" spans="3:15" x14ac:dyDescent="0.25">
      <c r="C321" s="5"/>
      <c r="J321" s="54"/>
      <c r="K321" s="54"/>
      <c r="L321" s="54"/>
      <c r="M321" s="54"/>
      <c r="N321" s="5"/>
      <c r="O321" s="5"/>
    </row>
    <row r="322" spans="3:15" x14ac:dyDescent="0.25">
      <c r="C322" s="5"/>
      <c r="J322" s="54"/>
      <c r="K322" s="54"/>
      <c r="L322" s="54"/>
      <c r="M322" s="54"/>
      <c r="N322" s="5"/>
      <c r="O322" s="5"/>
    </row>
    <row r="323" spans="3:15" x14ac:dyDescent="0.25">
      <c r="C323" s="5"/>
      <c r="J323" s="54"/>
      <c r="K323" s="54"/>
      <c r="L323" s="54"/>
      <c r="M323" s="54"/>
      <c r="N323" s="5"/>
      <c r="O323" s="5"/>
    </row>
    <row r="324" spans="3:15" x14ac:dyDescent="0.25">
      <c r="C324" s="5"/>
      <c r="J324" s="54"/>
      <c r="K324" s="54"/>
      <c r="L324" s="54"/>
      <c r="M324" s="54"/>
      <c r="N324" s="5"/>
      <c r="O324" s="5"/>
    </row>
    <row r="325" spans="3:15" x14ac:dyDescent="0.25">
      <c r="C325" s="5"/>
      <c r="J325" s="54"/>
      <c r="K325" s="54"/>
      <c r="L325" s="54"/>
      <c r="M325" s="54"/>
      <c r="N325" s="5"/>
      <c r="O325" s="5"/>
    </row>
    <row r="326" spans="3:15" x14ac:dyDescent="0.25">
      <c r="C326" s="5"/>
      <c r="J326" s="54"/>
      <c r="K326" s="54"/>
      <c r="L326" s="54"/>
      <c r="M326" s="54"/>
      <c r="N326" s="5"/>
      <c r="O326" s="5"/>
    </row>
    <row r="327" spans="3:15" x14ac:dyDescent="0.25">
      <c r="C327" s="5"/>
      <c r="J327" s="54"/>
      <c r="K327" s="54"/>
      <c r="L327" s="54"/>
      <c r="M327" s="54"/>
      <c r="N327" s="5"/>
      <c r="O327" s="5"/>
    </row>
    <row r="328" spans="3:15" x14ac:dyDescent="0.25">
      <c r="C328" s="5"/>
      <c r="J328" s="54"/>
      <c r="K328" s="54"/>
      <c r="L328" s="54"/>
      <c r="M328" s="54"/>
      <c r="N328" s="5"/>
      <c r="O328" s="5"/>
    </row>
    <row r="329" spans="3:15" x14ac:dyDescent="0.25">
      <c r="C329" s="5"/>
      <c r="J329" s="54"/>
      <c r="K329" s="54"/>
      <c r="L329" s="54"/>
      <c r="M329" s="54"/>
      <c r="N329" s="5"/>
      <c r="O329" s="5"/>
    </row>
    <row r="330" spans="3:15" x14ac:dyDescent="0.25">
      <c r="C330" s="5"/>
      <c r="J330" s="54"/>
      <c r="K330" s="54"/>
      <c r="L330" s="54"/>
      <c r="M330" s="54"/>
      <c r="N330" s="5"/>
      <c r="O330" s="5"/>
    </row>
    <row r="331" spans="3:15" x14ac:dyDescent="0.25">
      <c r="C331" s="5"/>
      <c r="J331" s="54"/>
      <c r="K331" s="54"/>
      <c r="L331" s="54"/>
      <c r="M331" s="54"/>
      <c r="N331" s="5"/>
      <c r="O331" s="5"/>
    </row>
    <row r="332" spans="3:15" x14ac:dyDescent="0.25">
      <c r="C332" s="5"/>
      <c r="J332" s="54"/>
      <c r="K332" s="54"/>
      <c r="L332" s="54"/>
      <c r="M332" s="54"/>
      <c r="N332" s="5"/>
      <c r="O332" s="5"/>
    </row>
    <row r="333" spans="3:15" x14ac:dyDescent="0.25">
      <c r="C333" s="5"/>
      <c r="J333" s="54"/>
      <c r="K333" s="54"/>
      <c r="L333" s="54"/>
      <c r="M333" s="54"/>
      <c r="N333" s="5"/>
      <c r="O333" s="5"/>
    </row>
    <row r="334" spans="3:15" x14ac:dyDescent="0.25">
      <c r="C334" s="5"/>
      <c r="J334" s="54"/>
      <c r="K334" s="54"/>
      <c r="L334" s="54"/>
      <c r="M334" s="54"/>
      <c r="N334" s="5"/>
      <c r="O334" s="5"/>
    </row>
    <row r="335" spans="3:15" x14ac:dyDescent="0.25">
      <c r="C335" s="5"/>
      <c r="J335" s="54"/>
      <c r="K335" s="54"/>
      <c r="L335" s="54"/>
      <c r="M335" s="54"/>
      <c r="N335" s="5"/>
      <c r="O335" s="5"/>
    </row>
    <row r="336" spans="3:15" x14ac:dyDescent="0.25">
      <c r="C336" s="5"/>
      <c r="J336" s="54"/>
      <c r="K336" s="54"/>
      <c r="L336" s="54"/>
      <c r="M336" s="54"/>
      <c r="N336" s="5"/>
      <c r="O336" s="5"/>
    </row>
    <row r="337" spans="3:15" x14ac:dyDescent="0.25">
      <c r="C337" s="5"/>
      <c r="J337" s="54"/>
      <c r="K337" s="54"/>
      <c r="L337" s="54"/>
      <c r="M337" s="54"/>
      <c r="N337" s="5"/>
      <c r="O337" s="5"/>
    </row>
    <row r="338" spans="3:15" x14ac:dyDescent="0.25">
      <c r="C338" s="5"/>
      <c r="J338" s="54"/>
      <c r="K338" s="54"/>
      <c r="L338" s="54"/>
      <c r="M338" s="54"/>
      <c r="N338" s="5"/>
      <c r="O338" s="5"/>
    </row>
    <row r="339" spans="3:15" x14ac:dyDescent="0.25">
      <c r="C339" s="5"/>
      <c r="J339" s="54"/>
      <c r="K339" s="54"/>
      <c r="L339" s="54"/>
      <c r="M339" s="54"/>
      <c r="N339" s="5"/>
      <c r="O339" s="5"/>
    </row>
    <row r="340" spans="3:15" x14ac:dyDescent="0.25">
      <c r="C340" s="5"/>
      <c r="J340" s="54"/>
      <c r="K340" s="54"/>
      <c r="L340" s="54"/>
      <c r="M340" s="54"/>
      <c r="N340" s="5"/>
      <c r="O340" s="5"/>
    </row>
    <row r="341" spans="3:15" x14ac:dyDescent="0.25">
      <c r="C341" s="5"/>
      <c r="J341" s="54"/>
      <c r="K341" s="54"/>
      <c r="L341" s="54"/>
      <c r="M341" s="54"/>
      <c r="N341" s="5"/>
      <c r="O341" s="5"/>
    </row>
    <row r="342" spans="3:15" x14ac:dyDescent="0.25">
      <c r="C342" s="5"/>
      <c r="J342" s="54"/>
      <c r="K342" s="54"/>
      <c r="L342" s="54"/>
      <c r="M342" s="54"/>
      <c r="N342" s="5"/>
      <c r="O342" s="5"/>
    </row>
    <row r="343" spans="3:15" x14ac:dyDescent="0.25">
      <c r="C343" s="5"/>
      <c r="J343" s="54"/>
      <c r="K343" s="54"/>
      <c r="L343" s="54"/>
      <c r="M343" s="54"/>
      <c r="N343" s="5"/>
      <c r="O343" s="5"/>
    </row>
    <row r="344" spans="3:15" x14ac:dyDescent="0.25">
      <c r="C344" s="5"/>
      <c r="J344" s="54"/>
      <c r="K344" s="54"/>
      <c r="L344" s="54"/>
      <c r="M344" s="54"/>
      <c r="N344" s="5"/>
      <c r="O344" s="5"/>
    </row>
    <row r="345" spans="3:15" x14ac:dyDescent="0.25">
      <c r="C345" s="5"/>
      <c r="J345" s="54"/>
      <c r="K345" s="54"/>
      <c r="L345" s="54"/>
      <c r="M345" s="54"/>
      <c r="N345" s="5"/>
      <c r="O345" s="5"/>
    </row>
    <row r="346" spans="3:15" x14ac:dyDescent="0.25">
      <c r="C346" s="5"/>
      <c r="J346" s="54"/>
      <c r="K346" s="54"/>
      <c r="L346" s="54"/>
      <c r="M346" s="54"/>
      <c r="N346" s="5"/>
      <c r="O346" s="5"/>
    </row>
    <row r="347" spans="3:15" x14ac:dyDescent="0.25">
      <c r="C347" s="5"/>
      <c r="J347" s="54"/>
      <c r="K347" s="54"/>
      <c r="L347" s="54"/>
      <c r="M347" s="54"/>
      <c r="N347" s="5"/>
      <c r="O347" s="5"/>
    </row>
    <row r="348" spans="3:15" x14ac:dyDescent="0.25">
      <c r="C348" s="5"/>
      <c r="J348" s="54"/>
      <c r="K348" s="54"/>
      <c r="L348" s="54"/>
      <c r="M348" s="54"/>
      <c r="N348" s="5"/>
      <c r="O348" s="5"/>
    </row>
    <row r="349" spans="3:15" x14ac:dyDescent="0.25">
      <c r="C349" s="5"/>
      <c r="J349" s="54"/>
      <c r="K349" s="54"/>
      <c r="L349" s="54"/>
      <c r="M349" s="54"/>
      <c r="N349" s="5"/>
      <c r="O349" s="5"/>
    </row>
    <row r="350" spans="3:15" x14ac:dyDescent="0.25">
      <c r="C350" s="5"/>
      <c r="J350" s="54"/>
      <c r="K350" s="54"/>
      <c r="L350" s="54"/>
      <c r="M350" s="54"/>
      <c r="N350" s="5"/>
      <c r="O350" s="5"/>
    </row>
    <row r="351" spans="3:15" x14ac:dyDescent="0.25">
      <c r="C351" s="5"/>
      <c r="J351" s="54"/>
      <c r="K351" s="54"/>
      <c r="L351" s="54"/>
      <c r="M351" s="54"/>
      <c r="N351" s="5"/>
      <c r="O351" s="5"/>
    </row>
    <row r="352" spans="3:15" x14ac:dyDescent="0.25">
      <c r="C352" s="5"/>
      <c r="J352" s="54"/>
      <c r="K352" s="54"/>
      <c r="L352" s="54"/>
      <c r="M352" s="54"/>
      <c r="N352" s="5"/>
      <c r="O352" s="5"/>
    </row>
    <row r="353" spans="3:15" x14ac:dyDescent="0.25">
      <c r="C353" s="5"/>
      <c r="J353" s="54"/>
      <c r="K353" s="54"/>
      <c r="L353" s="54"/>
      <c r="M353" s="54"/>
      <c r="N353" s="5"/>
      <c r="O353" s="5"/>
    </row>
    <row r="354" spans="3:15" x14ac:dyDescent="0.25">
      <c r="C354" s="5"/>
      <c r="J354" s="54"/>
      <c r="K354" s="54"/>
      <c r="L354" s="54"/>
      <c r="M354" s="54"/>
      <c r="N354" s="5"/>
      <c r="O354" s="5"/>
    </row>
    <row r="355" spans="3:15" x14ac:dyDescent="0.25">
      <c r="C355" s="5"/>
      <c r="J355" s="54"/>
      <c r="K355" s="54"/>
      <c r="L355" s="54"/>
      <c r="M355" s="54"/>
      <c r="N355" s="5"/>
      <c r="O355" s="5"/>
    </row>
    <row r="356" spans="3:15" x14ac:dyDescent="0.25">
      <c r="C356" s="5"/>
      <c r="J356" s="54"/>
      <c r="K356" s="54"/>
      <c r="L356" s="54"/>
      <c r="M356" s="54"/>
      <c r="N356" s="5"/>
      <c r="O356" s="5"/>
    </row>
    <row r="357" spans="3:15" x14ac:dyDescent="0.25">
      <c r="C357" s="5"/>
      <c r="J357" s="54"/>
      <c r="K357" s="54"/>
      <c r="L357" s="54"/>
      <c r="M357" s="54"/>
      <c r="N357" s="5"/>
      <c r="O357" s="5"/>
    </row>
    <row r="358" spans="3:15" x14ac:dyDescent="0.25">
      <c r="C358" s="5"/>
      <c r="J358" s="54"/>
      <c r="K358" s="54"/>
      <c r="L358" s="54"/>
      <c r="M358" s="54"/>
      <c r="N358" s="5"/>
      <c r="O358" s="5"/>
    </row>
    <row r="359" spans="3:15" x14ac:dyDescent="0.25">
      <c r="C359" s="5"/>
      <c r="J359" s="54"/>
      <c r="K359" s="54"/>
      <c r="L359" s="54"/>
      <c r="M359" s="54"/>
      <c r="N359" s="5"/>
      <c r="O359" s="5"/>
    </row>
    <row r="360" spans="3:15" x14ac:dyDescent="0.25">
      <c r="C360" s="5"/>
      <c r="J360" s="54"/>
      <c r="K360" s="54"/>
      <c r="L360" s="54"/>
      <c r="M360" s="54"/>
      <c r="N360" s="5"/>
      <c r="O360" s="5"/>
    </row>
    <row r="361" spans="3:15" x14ac:dyDescent="0.25">
      <c r="C361" s="5"/>
      <c r="J361" s="54"/>
      <c r="K361" s="54"/>
      <c r="L361" s="54"/>
      <c r="M361" s="54"/>
      <c r="N361" s="5"/>
      <c r="O361" s="5"/>
    </row>
    <row r="362" spans="3:15" x14ac:dyDescent="0.25">
      <c r="C362" s="5"/>
      <c r="J362" s="54"/>
      <c r="K362" s="54"/>
      <c r="L362" s="54"/>
      <c r="M362" s="54"/>
      <c r="N362" s="5"/>
      <c r="O362" s="5"/>
    </row>
    <row r="363" spans="3:15" x14ac:dyDescent="0.25">
      <c r="C363" s="5"/>
      <c r="J363" s="54"/>
      <c r="K363" s="54"/>
      <c r="L363" s="54"/>
      <c r="M363" s="54"/>
      <c r="N363" s="5"/>
      <c r="O363" s="5"/>
    </row>
    <row r="364" spans="3:15" x14ac:dyDescent="0.25">
      <c r="C364" s="5"/>
      <c r="J364" s="54"/>
      <c r="K364" s="54"/>
      <c r="L364" s="54"/>
      <c r="M364" s="54"/>
      <c r="N364" s="5"/>
      <c r="O364" s="5"/>
    </row>
    <row r="365" spans="3:15" x14ac:dyDescent="0.25">
      <c r="C365" s="5"/>
      <c r="J365" s="54"/>
      <c r="K365" s="54"/>
      <c r="L365" s="54"/>
      <c r="M365" s="54"/>
      <c r="N365" s="5"/>
      <c r="O365" s="5"/>
    </row>
    <row r="366" spans="3:15" x14ac:dyDescent="0.25">
      <c r="C366" s="5"/>
      <c r="J366" s="54"/>
      <c r="K366" s="54"/>
      <c r="L366" s="54"/>
      <c r="M366" s="54"/>
      <c r="N366" s="5"/>
      <c r="O366" s="5"/>
    </row>
    <row r="367" spans="3:15" x14ac:dyDescent="0.25">
      <c r="C367" s="5"/>
      <c r="J367" s="54"/>
      <c r="K367" s="54"/>
      <c r="L367" s="54"/>
      <c r="M367" s="54"/>
      <c r="N367" s="5"/>
      <c r="O367" s="5"/>
    </row>
    <row r="368" spans="3:15" x14ac:dyDescent="0.25">
      <c r="C368" s="5"/>
      <c r="J368" s="54"/>
      <c r="K368" s="54"/>
      <c r="L368" s="54"/>
      <c r="M368" s="54"/>
      <c r="N368" s="5"/>
      <c r="O368" s="5"/>
    </row>
    <row r="369" spans="3:15" x14ac:dyDescent="0.25">
      <c r="C369" s="5"/>
      <c r="J369" s="54"/>
      <c r="K369" s="54"/>
      <c r="L369" s="54"/>
      <c r="M369" s="54"/>
      <c r="N369" s="5"/>
      <c r="O369" s="5"/>
    </row>
    <row r="370" spans="3:15" x14ac:dyDescent="0.25">
      <c r="C370" s="5"/>
      <c r="J370" s="54"/>
      <c r="K370" s="54"/>
      <c r="L370" s="54"/>
      <c r="M370" s="54"/>
      <c r="N370" s="5"/>
      <c r="O370" s="5"/>
    </row>
    <row r="371" spans="3:15" x14ac:dyDescent="0.25">
      <c r="C371" s="5"/>
      <c r="J371" s="54"/>
      <c r="K371" s="54"/>
      <c r="L371" s="54"/>
      <c r="M371" s="54"/>
      <c r="N371" s="5"/>
      <c r="O371" s="5"/>
    </row>
    <row r="372" spans="3:15" x14ac:dyDescent="0.25">
      <c r="C372" s="5"/>
      <c r="J372" s="54"/>
      <c r="K372" s="54"/>
      <c r="L372" s="54"/>
      <c r="M372" s="54"/>
      <c r="N372" s="5"/>
      <c r="O372" s="5"/>
    </row>
    <row r="373" spans="3:15" x14ac:dyDescent="0.25">
      <c r="C373" s="5"/>
      <c r="J373" s="54"/>
      <c r="K373" s="54"/>
      <c r="L373" s="54"/>
      <c r="M373" s="54"/>
      <c r="N373" s="5"/>
      <c r="O373" s="5"/>
    </row>
    <row r="374" spans="3:15" x14ac:dyDescent="0.25">
      <c r="C374" s="5"/>
      <c r="J374" s="54"/>
      <c r="K374" s="54"/>
      <c r="L374" s="54"/>
      <c r="M374" s="54"/>
      <c r="N374" s="5"/>
      <c r="O374" s="5"/>
    </row>
    <row r="375" spans="3:15" x14ac:dyDescent="0.25">
      <c r="C375" s="5"/>
      <c r="J375" s="54"/>
      <c r="K375" s="54"/>
      <c r="L375" s="54"/>
      <c r="M375" s="54"/>
      <c r="N375" s="5"/>
      <c r="O375" s="5"/>
    </row>
    <row r="376" spans="3:15" x14ac:dyDescent="0.25">
      <c r="C376" s="5"/>
      <c r="J376" s="54"/>
      <c r="K376" s="54"/>
      <c r="L376" s="54"/>
      <c r="M376" s="54"/>
      <c r="N376" s="5"/>
      <c r="O376" s="5"/>
    </row>
    <row r="377" spans="3:15" x14ac:dyDescent="0.25">
      <c r="C377" s="5"/>
      <c r="J377" s="54"/>
      <c r="K377" s="54"/>
      <c r="L377" s="54"/>
      <c r="M377" s="54"/>
      <c r="N377" s="5"/>
      <c r="O377" s="5"/>
    </row>
    <row r="378" spans="3:15" x14ac:dyDescent="0.25">
      <c r="C378" s="5"/>
      <c r="J378" s="54"/>
      <c r="K378" s="54"/>
      <c r="L378" s="54"/>
      <c r="M378" s="54"/>
      <c r="N378" s="5"/>
      <c r="O378" s="5"/>
    </row>
    <row r="379" spans="3:15" x14ac:dyDescent="0.25">
      <c r="C379" s="5"/>
      <c r="J379" s="54"/>
      <c r="K379" s="54"/>
      <c r="L379" s="54"/>
      <c r="M379" s="54"/>
      <c r="N379" s="5"/>
      <c r="O379" s="5"/>
    </row>
    <row r="380" spans="3:15" x14ac:dyDescent="0.25">
      <c r="C380" s="5"/>
      <c r="J380" s="54"/>
      <c r="K380" s="54"/>
      <c r="L380" s="54"/>
      <c r="M380" s="54"/>
      <c r="N380" s="5"/>
      <c r="O380" s="5"/>
    </row>
    <row r="381" spans="3:15" x14ac:dyDescent="0.25">
      <c r="C381" s="5"/>
      <c r="J381" s="54"/>
      <c r="K381" s="54"/>
      <c r="L381" s="54"/>
      <c r="M381" s="54"/>
      <c r="N381" s="5"/>
      <c r="O381" s="5"/>
    </row>
    <row r="382" spans="3:15" x14ac:dyDescent="0.25">
      <c r="C382" s="5"/>
      <c r="J382" s="54"/>
      <c r="K382" s="54"/>
      <c r="L382" s="54"/>
      <c r="M382" s="54"/>
      <c r="N382" s="5"/>
      <c r="O382" s="5"/>
    </row>
    <row r="383" spans="3:15" x14ac:dyDescent="0.25">
      <c r="C383" s="5"/>
      <c r="J383" s="54"/>
      <c r="K383" s="54"/>
      <c r="L383" s="54"/>
      <c r="M383" s="54"/>
      <c r="N383" s="5"/>
      <c r="O383" s="5"/>
    </row>
    <row r="384" spans="3:15" x14ac:dyDescent="0.25">
      <c r="C384" s="5"/>
      <c r="J384" s="54"/>
      <c r="K384" s="54"/>
      <c r="L384" s="54"/>
      <c r="M384" s="54"/>
      <c r="N384" s="5"/>
      <c r="O384" s="5"/>
    </row>
    <row r="385" spans="3:15" x14ac:dyDescent="0.25">
      <c r="C385" s="5"/>
      <c r="J385" s="54"/>
      <c r="K385" s="54"/>
      <c r="L385" s="54"/>
      <c r="M385" s="54"/>
      <c r="N385" s="5"/>
      <c r="O385" s="5"/>
    </row>
    <row r="386" spans="3:15" x14ac:dyDescent="0.25">
      <c r="C386" s="5"/>
      <c r="J386" s="54"/>
      <c r="K386" s="54"/>
      <c r="L386" s="54"/>
      <c r="M386" s="54"/>
      <c r="N386" s="5"/>
      <c r="O386" s="5"/>
    </row>
    <row r="387" spans="3:15" x14ac:dyDescent="0.25">
      <c r="C387" s="5"/>
      <c r="J387" s="54"/>
      <c r="K387" s="54"/>
      <c r="L387" s="54"/>
      <c r="M387" s="54"/>
      <c r="N387" s="5"/>
      <c r="O387" s="5"/>
    </row>
    <row r="388" spans="3:15" x14ac:dyDescent="0.25">
      <c r="C388" s="5"/>
      <c r="J388" s="54"/>
      <c r="K388" s="54"/>
      <c r="L388" s="54"/>
      <c r="M388" s="54"/>
      <c r="N388" s="5"/>
      <c r="O388" s="5"/>
    </row>
    <row r="389" spans="3:15" x14ac:dyDescent="0.25">
      <c r="C389" s="5"/>
      <c r="J389" s="54"/>
      <c r="K389" s="54"/>
      <c r="L389" s="54"/>
      <c r="M389" s="54"/>
      <c r="N389" s="5"/>
      <c r="O389" s="5"/>
    </row>
    <row r="390" spans="3:15" x14ac:dyDescent="0.25">
      <c r="C390" s="5"/>
      <c r="J390" s="54"/>
      <c r="K390" s="54"/>
      <c r="L390" s="54"/>
      <c r="M390" s="54"/>
      <c r="N390" s="5"/>
      <c r="O390" s="5"/>
    </row>
    <row r="391" spans="3:15" x14ac:dyDescent="0.25">
      <c r="C391" s="5"/>
      <c r="J391" s="54"/>
      <c r="K391" s="54"/>
      <c r="L391" s="54"/>
      <c r="M391" s="54"/>
      <c r="N391" s="5"/>
      <c r="O391" s="5"/>
    </row>
    <row r="392" spans="3:15" x14ac:dyDescent="0.25">
      <c r="C392" s="5"/>
      <c r="J392" s="54"/>
      <c r="K392" s="54"/>
      <c r="L392" s="54"/>
      <c r="M392" s="54"/>
      <c r="N392" s="5"/>
      <c r="O392" s="5"/>
    </row>
    <row r="393" spans="3:15" x14ac:dyDescent="0.25">
      <c r="C393" s="5"/>
      <c r="J393" s="54"/>
      <c r="K393" s="54"/>
      <c r="L393" s="54"/>
      <c r="M393" s="54"/>
      <c r="N393" s="5"/>
      <c r="O393" s="5"/>
    </row>
    <row r="394" spans="3:15" x14ac:dyDescent="0.25">
      <c r="C394" s="5"/>
      <c r="J394" s="54"/>
      <c r="K394" s="54"/>
      <c r="L394" s="54"/>
      <c r="M394" s="54"/>
      <c r="N394" s="5"/>
      <c r="O394" s="5"/>
    </row>
    <row r="395" spans="3:15" x14ac:dyDescent="0.25">
      <c r="C395" s="5"/>
      <c r="J395" s="54"/>
      <c r="K395" s="54"/>
      <c r="L395" s="54"/>
      <c r="M395" s="54"/>
      <c r="N395" s="5"/>
      <c r="O395" s="5"/>
    </row>
    <row r="396" spans="3:15" x14ac:dyDescent="0.25">
      <c r="C396" s="5"/>
      <c r="J396" s="54"/>
      <c r="K396" s="54"/>
      <c r="L396" s="54"/>
      <c r="M396" s="54"/>
      <c r="N396" s="5"/>
      <c r="O396" s="5"/>
    </row>
    <row r="397" spans="3:15" x14ac:dyDescent="0.25">
      <c r="C397" s="5"/>
      <c r="J397" s="54"/>
      <c r="K397" s="54"/>
      <c r="L397" s="54"/>
      <c r="M397" s="54"/>
      <c r="N397" s="5"/>
      <c r="O397" s="5"/>
    </row>
    <row r="398" spans="3:15" x14ac:dyDescent="0.25">
      <c r="C398" s="5"/>
      <c r="J398" s="54"/>
      <c r="K398" s="54"/>
      <c r="L398" s="54"/>
      <c r="M398" s="54"/>
      <c r="N398" s="5"/>
      <c r="O398" s="5"/>
    </row>
    <row r="399" spans="3:15" x14ac:dyDescent="0.25">
      <c r="C399" s="5"/>
      <c r="J399" s="54"/>
      <c r="K399" s="54"/>
      <c r="L399" s="54"/>
      <c r="M399" s="54"/>
      <c r="N399" s="5"/>
      <c r="O399" s="5"/>
    </row>
    <row r="400" spans="3:15" x14ac:dyDescent="0.25">
      <c r="C400" s="5"/>
      <c r="J400" s="54"/>
      <c r="K400" s="54"/>
      <c r="L400" s="54"/>
      <c r="M400" s="54"/>
      <c r="N400" s="5"/>
      <c r="O400" s="5"/>
    </row>
    <row r="401" spans="3:15" x14ac:dyDescent="0.25">
      <c r="C401" s="5"/>
      <c r="J401" s="54"/>
      <c r="K401" s="54"/>
      <c r="L401" s="54"/>
      <c r="M401" s="54"/>
      <c r="N401" s="5"/>
      <c r="O401" s="5"/>
    </row>
    <row r="402" spans="3:15" x14ac:dyDescent="0.25">
      <c r="C402" s="5"/>
      <c r="J402" s="54"/>
      <c r="K402" s="54"/>
      <c r="L402" s="54"/>
      <c r="M402" s="54"/>
      <c r="N402" s="5"/>
      <c r="O402" s="5"/>
    </row>
    <row r="403" spans="3:15" x14ac:dyDescent="0.25">
      <c r="C403" s="5"/>
      <c r="J403" s="54"/>
      <c r="K403" s="54"/>
      <c r="L403" s="54"/>
      <c r="M403" s="54"/>
      <c r="N403" s="5"/>
      <c r="O403" s="5"/>
    </row>
    <row r="404" spans="3:15" x14ac:dyDescent="0.25">
      <c r="C404" s="5"/>
      <c r="J404" s="54"/>
      <c r="K404" s="54"/>
      <c r="L404" s="54"/>
      <c r="M404" s="54"/>
      <c r="N404" s="5"/>
      <c r="O404" s="5"/>
    </row>
    <row r="405" spans="3:15" x14ac:dyDescent="0.25">
      <c r="C405" s="5"/>
      <c r="J405" s="54"/>
      <c r="K405" s="54"/>
      <c r="L405" s="54"/>
      <c r="M405" s="54"/>
      <c r="N405" s="5"/>
      <c r="O405" s="5"/>
    </row>
    <row r="406" spans="3:15" x14ac:dyDescent="0.25">
      <c r="C406" s="5"/>
      <c r="J406" s="54"/>
      <c r="K406" s="54"/>
      <c r="L406" s="54"/>
      <c r="M406" s="54"/>
      <c r="N406" s="5"/>
      <c r="O406" s="5"/>
    </row>
    <row r="407" spans="3:15" x14ac:dyDescent="0.25">
      <c r="C407" s="5"/>
      <c r="J407" s="54"/>
      <c r="K407" s="54"/>
      <c r="L407" s="54"/>
      <c r="M407" s="54"/>
      <c r="N407" s="5"/>
      <c r="O407" s="5"/>
    </row>
    <row r="408" spans="3:15" x14ac:dyDescent="0.25">
      <c r="C408" s="5"/>
      <c r="J408" s="54"/>
      <c r="K408" s="54"/>
      <c r="L408" s="54"/>
      <c r="M408" s="54"/>
      <c r="N408" s="5"/>
      <c r="O408" s="5"/>
    </row>
    <row r="409" spans="3:15" x14ac:dyDescent="0.25">
      <c r="C409" s="5"/>
      <c r="J409" s="54"/>
      <c r="K409" s="54"/>
      <c r="L409" s="54"/>
      <c r="M409" s="54"/>
      <c r="N409" s="5"/>
      <c r="O409" s="5"/>
    </row>
    <row r="410" spans="3:15" x14ac:dyDescent="0.25">
      <c r="C410" s="5"/>
      <c r="J410" s="54"/>
      <c r="K410" s="54"/>
      <c r="L410" s="54"/>
      <c r="M410" s="54"/>
      <c r="N410" s="5"/>
      <c r="O410" s="5"/>
    </row>
    <row r="411" spans="3:15" x14ac:dyDescent="0.25">
      <c r="C411" s="5"/>
      <c r="J411" s="54"/>
      <c r="K411" s="54"/>
      <c r="L411" s="54"/>
      <c r="M411" s="54"/>
      <c r="N411" s="5"/>
      <c r="O411" s="5"/>
    </row>
    <row r="412" spans="3:15" x14ac:dyDescent="0.25">
      <c r="C412" s="5"/>
      <c r="J412" s="54"/>
      <c r="K412" s="54"/>
      <c r="L412" s="54"/>
      <c r="M412" s="54"/>
      <c r="N412" s="5"/>
      <c r="O412" s="5"/>
    </row>
    <row r="413" spans="3:15" x14ac:dyDescent="0.25">
      <c r="C413" s="5"/>
      <c r="J413" s="54"/>
      <c r="K413" s="54"/>
      <c r="L413" s="54"/>
      <c r="M413" s="54"/>
      <c r="N413" s="5"/>
      <c r="O413" s="5"/>
    </row>
    <row r="414" spans="3:15" x14ac:dyDescent="0.25">
      <c r="C414" s="5"/>
      <c r="J414" s="54"/>
      <c r="K414" s="54"/>
      <c r="L414" s="54"/>
      <c r="M414" s="54"/>
      <c r="N414" s="5"/>
      <c r="O414" s="5"/>
    </row>
    <row r="415" spans="3:15" x14ac:dyDescent="0.25">
      <c r="C415" s="5"/>
      <c r="J415" s="54"/>
      <c r="K415" s="54"/>
      <c r="L415" s="54"/>
      <c r="M415" s="54"/>
      <c r="N415" s="5"/>
      <c r="O415" s="5"/>
    </row>
    <row r="416" spans="3:15" x14ac:dyDescent="0.25">
      <c r="C416" s="5"/>
      <c r="J416" s="54"/>
      <c r="K416" s="54"/>
      <c r="L416" s="54"/>
      <c r="M416" s="54"/>
      <c r="N416" s="5"/>
      <c r="O416" s="5"/>
    </row>
    <row r="417" spans="3:15" x14ac:dyDescent="0.25">
      <c r="C417" s="5"/>
      <c r="J417" s="54"/>
      <c r="K417" s="54"/>
      <c r="L417" s="54"/>
      <c r="M417" s="54"/>
      <c r="N417" s="5"/>
      <c r="O417" s="5"/>
    </row>
    <row r="418" spans="3:15" x14ac:dyDescent="0.25">
      <c r="C418" s="5"/>
      <c r="J418" s="54"/>
      <c r="K418" s="54"/>
      <c r="L418" s="54"/>
      <c r="M418" s="54"/>
      <c r="N418" s="5"/>
      <c r="O418" s="5"/>
    </row>
    <row r="419" spans="3:15" x14ac:dyDescent="0.25">
      <c r="C419" s="5"/>
      <c r="J419" s="54"/>
      <c r="K419" s="54"/>
      <c r="L419" s="54"/>
      <c r="M419" s="54"/>
      <c r="N419" s="5"/>
      <c r="O419" s="5"/>
    </row>
    <row r="420" spans="3:15" x14ac:dyDescent="0.25">
      <c r="C420" s="5"/>
      <c r="J420" s="54"/>
      <c r="K420" s="54"/>
      <c r="L420" s="54"/>
      <c r="M420" s="54"/>
      <c r="N420" s="5"/>
      <c r="O420" s="5"/>
    </row>
    <row r="421" spans="3:15" x14ac:dyDescent="0.25">
      <c r="C421" s="5"/>
      <c r="J421" s="54"/>
      <c r="K421" s="54"/>
      <c r="L421" s="54"/>
      <c r="M421" s="54"/>
      <c r="N421" s="5"/>
      <c r="O421" s="5"/>
    </row>
    <row r="422" spans="3:15" x14ac:dyDescent="0.25">
      <c r="C422" s="5"/>
      <c r="J422" s="54"/>
      <c r="K422" s="54"/>
      <c r="L422" s="54"/>
      <c r="M422" s="54"/>
      <c r="N422" s="5"/>
      <c r="O422" s="5"/>
    </row>
    <row r="423" spans="3:15" x14ac:dyDescent="0.25">
      <c r="C423" s="5"/>
      <c r="J423" s="54"/>
      <c r="K423" s="54"/>
      <c r="L423" s="54"/>
      <c r="M423" s="54"/>
      <c r="N423" s="5"/>
      <c r="O423" s="5"/>
    </row>
    <row r="424" spans="3:15" x14ac:dyDescent="0.25">
      <c r="C424" s="5"/>
      <c r="J424" s="54"/>
      <c r="K424" s="54"/>
      <c r="L424" s="54"/>
      <c r="M424" s="54"/>
      <c r="N424" s="5"/>
      <c r="O424" s="5"/>
    </row>
    <row r="425" spans="3:15" x14ac:dyDescent="0.25">
      <c r="C425" s="5"/>
      <c r="J425" s="54"/>
      <c r="K425" s="54"/>
      <c r="L425" s="54"/>
      <c r="M425" s="54"/>
      <c r="N425" s="5"/>
      <c r="O425" s="5"/>
    </row>
    <row r="426" spans="3:15" x14ac:dyDescent="0.25">
      <c r="C426" s="5"/>
      <c r="J426" s="54"/>
      <c r="K426" s="54"/>
      <c r="L426" s="54"/>
      <c r="M426" s="54"/>
      <c r="N426" s="5"/>
      <c r="O426" s="5"/>
    </row>
    <row r="427" spans="3:15" x14ac:dyDescent="0.25">
      <c r="C427" s="5"/>
      <c r="J427" s="54"/>
      <c r="K427" s="54"/>
      <c r="L427" s="54"/>
      <c r="M427" s="54"/>
      <c r="N427" s="5"/>
      <c r="O427" s="5"/>
    </row>
    <row r="428" spans="3:15" x14ac:dyDescent="0.25">
      <c r="C428" s="5"/>
      <c r="J428" s="54"/>
      <c r="K428" s="54"/>
      <c r="L428" s="54"/>
      <c r="M428" s="54"/>
      <c r="N428" s="5"/>
      <c r="O428" s="5"/>
    </row>
    <row r="429" spans="3:15" x14ac:dyDescent="0.25">
      <c r="C429" s="5"/>
      <c r="J429" s="54"/>
      <c r="K429" s="54"/>
      <c r="L429" s="54"/>
      <c r="M429" s="54"/>
      <c r="N429" s="5"/>
      <c r="O429" s="5"/>
    </row>
    <row r="430" spans="3:15" x14ac:dyDescent="0.25">
      <c r="C430" s="5"/>
      <c r="J430" s="54"/>
      <c r="K430" s="54"/>
      <c r="L430" s="54"/>
      <c r="M430" s="54"/>
      <c r="N430" s="5"/>
      <c r="O430" s="5"/>
    </row>
    <row r="431" spans="3:15" x14ac:dyDescent="0.25">
      <c r="C431" s="5"/>
      <c r="J431" s="54"/>
      <c r="K431" s="54"/>
      <c r="L431" s="54"/>
      <c r="M431" s="54"/>
      <c r="N431" s="5"/>
      <c r="O431" s="5"/>
    </row>
    <row r="432" spans="3:15" x14ac:dyDescent="0.25">
      <c r="C432" s="5"/>
      <c r="J432" s="54"/>
      <c r="K432" s="54"/>
      <c r="L432" s="54"/>
      <c r="M432" s="54"/>
      <c r="N432" s="5"/>
      <c r="O432" s="5"/>
    </row>
    <row r="433" spans="3:15" x14ac:dyDescent="0.25">
      <c r="C433" s="5"/>
      <c r="J433" s="54"/>
      <c r="K433" s="54"/>
      <c r="L433" s="54"/>
      <c r="M433" s="54"/>
      <c r="N433" s="5"/>
      <c r="O433" s="5"/>
    </row>
    <row r="434" spans="3:15" x14ac:dyDescent="0.25">
      <c r="C434" s="5"/>
      <c r="J434" s="54"/>
      <c r="K434" s="54"/>
      <c r="L434" s="54"/>
      <c r="M434" s="54"/>
      <c r="N434" s="5"/>
      <c r="O434" s="5"/>
    </row>
    <row r="435" spans="3:15" x14ac:dyDescent="0.25">
      <c r="C435" s="5"/>
      <c r="J435" s="54"/>
      <c r="K435" s="54"/>
      <c r="L435" s="54"/>
      <c r="M435" s="54"/>
      <c r="N435" s="5"/>
      <c r="O435" s="5"/>
    </row>
    <row r="436" spans="3:15" x14ac:dyDescent="0.25">
      <c r="C436" s="5"/>
      <c r="J436" s="54"/>
      <c r="K436" s="54"/>
      <c r="L436" s="54"/>
      <c r="M436" s="54"/>
      <c r="N436" s="5"/>
      <c r="O436" s="5"/>
    </row>
    <row r="437" spans="3:15" x14ac:dyDescent="0.25">
      <c r="C437" s="5"/>
      <c r="J437" s="54"/>
      <c r="K437" s="54"/>
      <c r="L437" s="54"/>
      <c r="M437" s="54"/>
      <c r="N437" s="5"/>
      <c r="O437" s="5"/>
    </row>
    <row r="438" spans="3:15" x14ac:dyDescent="0.25">
      <c r="C438" s="5"/>
      <c r="J438" s="54"/>
      <c r="K438" s="54"/>
      <c r="L438" s="54"/>
      <c r="M438" s="54"/>
      <c r="N438" s="5"/>
      <c r="O438" s="5"/>
    </row>
    <row r="439" spans="3:15" x14ac:dyDescent="0.25">
      <c r="C439" s="5"/>
      <c r="J439" s="54"/>
      <c r="K439" s="54"/>
      <c r="L439" s="54"/>
      <c r="M439" s="54"/>
      <c r="N439" s="5"/>
      <c r="O439" s="5"/>
    </row>
    <row r="440" spans="3:15" x14ac:dyDescent="0.25">
      <c r="C440" s="5"/>
      <c r="J440" s="54"/>
      <c r="K440" s="54"/>
      <c r="L440" s="54"/>
      <c r="M440" s="54"/>
      <c r="N440" s="5"/>
      <c r="O440" s="5"/>
    </row>
    <row r="441" spans="3:15" x14ac:dyDescent="0.25">
      <c r="C441" s="5"/>
      <c r="J441" s="54"/>
      <c r="K441" s="54"/>
      <c r="L441" s="54"/>
      <c r="M441" s="54"/>
      <c r="N441" s="5"/>
      <c r="O441" s="5"/>
    </row>
    <row r="442" spans="3:15" x14ac:dyDescent="0.25">
      <c r="C442" s="5"/>
      <c r="J442" s="54"/>
      <c r="K442" s="54"/>
      <c r="L442" s="54"/>
      <c r="M442" s="54"/>
      <c r="N442" s="5"/>
      <c r="O442" s="5"/>
    </row>
    <row r="443" spans="3:15" x14ac:dyDescent="0.25">
      <c r="C443" s="5"/>
      <c r="J443" s="54"/>
      <c r="K443" s="54"/>
      <c r="L443" s="54"/>
      <c r="M443" s="54"/>
      <c r="N443" s="5"/>
      <c r="O443" s="5"/>
    </row>
    <row r="444" spans="3:15" x14ac:dyDescent="0.25">
      <c r="C444" s="5"/>
      <c r="J444" s="54"/>
      <c r="K444" s="54"/>
      <c r="L444" s="54"/>
      <c r="M444" s="54"/>
      <c r="N444" s="5"/>
      <c r="O444" s="5"/>
    </row>
    <row r="445" spans="3:15" x14ac:dyDescent="0.25">
      <c r="C445" s="5"/>
      <c r="J445" s="54"/>
      <c r="K445" s="54"/>
      <c r="L445" s="54"/>
      <c r="M445" s="54"/>
      <c r="N445" s="5"/>
      <c r="O445" s="5"/>
    </row>
    <row r="446" spans="3:15" x14ac:dyDescent="0.25">
      <c r="C446" s="5"/>
      <c r="J446" s="54"/>
      <c r="K446" s="54"/>
      <c r="L446" s="54"/>
      <c r="M446" s="54"/>
      <c r="N446" s="5"/>
      <c r="O446" s="5"/>
    </row>
    <row r="447" spans="3:15" x14ac:dyDescent="0.25">
      <c r="C447" s="5"/>
      <c r="J447" s="54"/>
      <c r="K447" s="54"/>
      <c r="L447" s="54"/>
      <c r="M447" s="54"/>
      <c r="N447" s="5"/>
      <c r="O447" s="5"/>
    </row>
    <row r="448" spans="3:15" x14ac:dyDescent="0.25">
      <c r="C448" s="5"/>
      <c r="J448" s="54"/>
      <c r="K448" s="54"/>
      <c r="L448" s="54"/>
      <c r="M448" s="54"/>
      <c r="N448" s="5"/>
      <c r="O448" s="5"/>
    </row>
    <row r="449" spans="3:15" x14ac:dyDescent="0.25">
      <c r="C449" s="5"/>
      <c r="J449" s="54"/>
      <c r="K449" s="54"/>
      <c r="L449" s="54"/>
      <c r="M449" s="54"/>
      <c r="N449" s="5"/>
      <c r="O449" s="5"/>
    </row>
    <row r="450" spans="3:15" x14ac:dyDescent="0.25">
      <c r="C450" s="5"/>
      <c r="J450" s="54"/>
      <c r="K450" s="54"/>
      <c r="L450" s="54"/>
      <c r="M450" s="54"/>
      <c r="N450" s="5"/>
      <c r="O450" s="5"/>
    </row>
    <row r="451" spans="3:15" x14ac:dyDescent="0.25">
      <c r="C451" s="5"/>
      <c r="J451" s="54"/>
      <c r="K451" s="54"/>
      <c r="L451" s="54"/>
      <c r="M451" s="54"/>
      <c r="N451" s="5"/>
      <c r="O451" s="5"/>
    </row>
    <row r="452" spans="3:15" x14ac:dyDescent="0.25">
      <c r="C452" s="5"/>
      <c r="J452" s="54"/>
      <c r="K452" s="54"/>
      <c r="L452" s="54"/>
      <c r="M452" s="54"/>
      <c r="N452" s="5"/>
      <c r="O452" s="5"/>
    </row>
    <row r="453" spans="3:15" x14ac:dyDescent="0.25">
      <c r="C453" s="5"/>
      <c r="J453" s="54"/>
      <c r="K453" s="54"/>
      <c r="L453" s="54"/>
      <c r="M453" s="54"/>
      <c r="N453" s="5"/>
      <c r="O453" s="5"/>
    </row>
    <row r="454" spans="3:15" x14ac:dyDescent="0.25">
      <c r="C454" s="5"/>
      <c r="J454" s="54"/>
      <c r="K454" s="54"/>
      <c r="L454" s="54"/>
      <c r="M454" s="54"/>
      <c r="N454" s="5"/>
      <c r="O454" s="5"/>
    </row>
    <row r="455" spans="3:15" x14ac:dyDescent="0.25">
      <c r="C455" s="5"/>
      <c r="J455" s="54"/>
      <c r="K455" s="54"/>
      <c r="L455" s="54"/>
      <c r="M455" s="54"/>
      <c r="N455" s="5"/>
      <c r="O455" s="5"/>
    </row>
    <row r="456" spans="3:15" x14ac:dyDescent="0.25">
      <c r="C456" s="5"/>
      <c r="J456" s="54"/>
      <c r="K456" s="54"/>
      <c r="L456" s="54"/>
      <c r="M456" s="54"/>
      <c r="N456" s="5"/>
      <c r="O456" s="5"/>
    </row>
    <row r="457" spans="3:15" x14ac:dyDescent="0.25">
      <c r="C457" s="5"/>
      <c r="J457" s="54"/>
      <c r="K457" s="54"/>
      <c r="L457" s="54"/>
      <c r="M457" s="54"/>
      <c r="N457" s="5"/>
      <c r="O457" s="5"/>
    </row>
    <row r="458" spans="3:15" x14ac:dyDescent="0.25">
      <c r="C458" s="5"/>
      <c r="J458" s="54"/>
      <c r="K458" s="54"/>
      <c r="L458" s="54"/>
      <c r="M458" s="54"/>
      <c r="N458" s="5"/>
      <c r="O458" s="5"/>
    </row>
    <row r="459" spans="3:15" x14ac:dyDescent="0.25">
      <c r="C459" s="5"/>
      <c r="J459" s="54"/>
      <c r="K459" s="54"/>
      <c r="L459" s="54"/>
      <c r="M459" s="54"/>
      <c r="N459" s="5"/>
      <c r="O459" s="5"/>
    </row>
    <row r="460" spans="3:15" x14ac:dyDescent="0.25">
      <c r="C460" s="5"/>
      <c r="J460" s="54"/>
      <c r="K460" s="54"/>
      <c r="L460" s="54"/>
      <c r="M460" s="54"/>
      <c r="N460" s="5"/>
      <c r="O460" s="5"/>
    </row>
    <row r="461" spans="3:15" x14ac:dyDescent="0.25">
      <c r="C461" s="5"/>
      <c r="J461" s="54"/>
      <c r="K461" s="54"/>
      <c r="L461" s="54"/>
      <c r="M461" s="54"/>
      <c r="N461" s="5"/>
      <c r="O461" s="5"/>
    </row>
    <row r="462" spans="3:15" x14ac:dyDescent="0.25">
      <c r="C462" s="5"/>
      <c r="J462" s="54"/>
      <c r="K462" s="54"/>
      <c r="L462" s="54"/>
      <c r="M462" s="54"/>
      <c r="N462" s="5"/>
      <c r="O462" s="5"/>
    </row>
    <row r="463" spans="3:15" x14ac:dyDescent="0.25">
      <c r="C463" s="5"/>
      <c r="J463" s="54"/>
      <c r="K463" s="54"/>
      <c r="L463" s="54"/>
      <c r="M463" s="54"/>
      <c r="N463" s="5"/>
      <c r="O463" s="5"/>
    </row>
    <row r="464" spans="3:15" x14ac:dyDescent="0.25">
      <c r="C464" s="5"/>
      <c r="J464" s="54"/>
      <c r="K464" s="54"/>
      <c r="L464" s="54"/>
      <c r="M464" s="54"/>
      <c r="N464" s="5"/>
      <c r="O464" s="5"/>
    </row>
    <row r="465" spans="3:15" x14ac:dyDescent="0.25">
      <c r="C465" s="5"/>
      <c r="J465" s="54"/>
      <c r="K465" s="54"/>
      <c r="L465" s="54"/>
      <c r="M465" s="54"/>
      <c r="N465" s="5"/>
      <c r="O465" s="5"/>
    </row>
    <row r="466" spans="3:15" x14ac:dyDescent="0.25">
      <c r="C466" s="5"/>
      <c r="J466" s="54"/>
      <c r="K466" s="54"/>
      <c r="L466" s="54"/>
      <c r="M466" s="54"/>
      <c r="N466" s="5"/>
      <c r="O466" s="5"/>
    </row>
    <row r="467" spans="3:15" x14ac:dyDescent="0.25">
      <c r="C467" s="5"/>
      <c r="J467" s="54"/>
      <c r="K467" s="54"/>
      <c r="L467" s="54"/>
      <c r="M467" s="54"/>
      <c r="N467" s="5"/>
      <c r="O467" s="5"/>
    </row>
    <row r="468" spans="3:15" x14ac:dyDescent="0.25">
      <c r="C468" s="5"/>
      <c r="J468" s="54"/>
      <c r="K468" s="54"/>
      <c r="L468" s="54"/>
      <c r="M468" s="54"/>
      <c r="N468" s="5"/>
      <c r="O468" s="5"/>
    </row>
    <row r="469" spans="3:15" x14ac:dyDescent="0.25">
      <c r="C469" s="5"/>
      <c r="J469" s="54"/>
      <c r="K469" s="54"/>
      <c r="L469" s="54"/>
      <c r="M469" s="54"/>
      <c r="N469" s="5"/>
      <c r="O469" s="5"/>
    </row>
    <row r="470" spans="3:15" x14ac:dyDescent="0.25">
      <c r="C470" s="5"/>
      <c r="J470" s="54"/>
      <c r="K470" s="54"/>
      <c r="L470" s="54"/>
      <c r="M470" s="54"/>
      <c r="N470" s="5"/>
      <c r="O470" s="5"/>
    </row>
    <row r="471" spans="3:15" x14ac:dyDescent="0.25">
      <c r="C471" s="5"/>
      <c r="J471" s="54"/>
      <c r="K471" s="54"/>
      <c r="L471" s="54"/>
      <c r="M471" s="54"/>
      <c r="N471" s="5"/>
      <c r="O471" s="5"/>
    </row>
    <row r="472" spans="3:15" x14ac:dyDescent="0.25">
      <c r="C472" s="5"/>
      <c r="J472" s="54"/>
      <c r="K472" s="54"/>
      <c r="L472" s="54"/>
      <c r="M472" s="54"/>
      <c r="N472" s="5"/>
      <c r="O472" s="5"/>
    </row>
    <row r="473" spans="3:15" x14ac:dyDescent="0.25">
      <c r="C473" s="5"/>
      <c r="J473" s="54"/>
      <c r="K473" s="54"/>
      <c r="L473" s="54"/>
      <c r="M473" s="54"/>
      <c r="N473" s="5"/>
      <c r="O473" s="5"/>
    </row>
    <row r="474" spans="3:15" x14ac:dyDescent="0.25">
      <c r="C474" s="5"/>
      <c r="J474" s="54"/>
      <c r="K474" s="54"/>
      <c r="L474" s="54"/>
      <c r="M474" s="54"/>
      <c r="N474" s="5"/>
      <c r="O474" s="5"/>
    </row>
    <row r="475" spans="3:15" x14ac:dyDescent="0.25">
      <c r="C475" s="5"/>
      <c r="J475" s="54"/>
      <c r="K475" s="54"/>
      <c r="L475" s="54"/>
      <c r="M475" s="54"/>
      <c r="N475" s="5"/>
      <c r="O475" s="5"/>
    </row>
    <row r="476" spans="3:15" x14ac:dyDescent="0.25">
      <c r="C476" s="5"/>
      <c r="J476" s="54"/>
      <c r="K476" s="54"/>
      <c r="L476" s="54"/>
      <c r="M476" s="54"/>
      <c r="N476" s="5"/>
      <c r="O476" s="5"/>
    </row>
    <row r="477" spans="3:15" x14ac:dyDescent="0.25">
      <c r="C477" s="5"/>
      <c r="J477" s="54"/>
      <c r="K477" s="54"/>
      <c r="L477" s="54"/>
      <c r="M477" s="54"/>
      <c r="N477" s="5"/>
      <c r="O477" s="5"/>
    </row>
    <row r="478" spans="3:15" x14ac:dyDescent="0.25">
      <c r="C478" s="5"/>
      <c r="J478" s="54"/>
      <c r="K478" s="54"/>
      <c r="L478" s="54"/>
      <c r="M478" s="54"/>
      <c r="N478" s="5"/>
      <c r="O478" s="5"/>
    </row>
    <row r="479" spans="3:15" x14ac:dyDescent="0.25">
      <c r="C479" s="5"/>
      <c r="J479" s="54"/>
      <c r="K479" s="54"/>
      <c r="L479" s="54"/>
      <c r="M479" s="54"/>
      <c r="N479" s="5"/>
      <c r="O479" s="5"/>
    </row>
    <row r="480" spans="3:15" x14ac:dyDescent="0.25">
      <c r="C480" s="5"/>
      <c r="J480" s="54"/>
      <c r="K480" s="54"/>
      <c r="L480" s="54"/>
      <c r="M480" s="54"/>
      <c r="N480" s="5"/>
      <c r="O480" s="5"/>
    </row>
    <row r="481" spans="3:15" x14ac:dyDescent="0.25">
      <c r="C481" s="5"/>
      <c r="J481" s="54"/>
      <c r="K481" s="54"/>
      <c r="L481" s="54"/>
      <c r="M481" s="54"/>
      <c r="N481" s="5"/>
      <c r="O481" s="5"/>
    </row>
    <row r="482" spans="3:15" x14ac:dyDescent="0.25">
      <c r="C482" s="5"/>
      <c r="J482" s="54"/>
      <c r="K482" s="54"/>
      <c r="L482" s="54"/>
      <c r="M482" s="54"/>
      <c r="N482" s="5"/>
      <c r="O482" s="5"/>
    </row>
    <row r="483" spans="3:15" x14ac:dyDescent="0.25">
      <c r="C483" s="5"/>
      <c r="J483" s="54"/>
      <c r="K483" s="54"/>
      <c r="L483" s="54"/>
      <c r="M483" s="54"/>
      <c r="N483" s="5"/>
      <c r="O483" s="5"/>
    </row>
    <row r="484" spans="3:15" x14ac:dyDescent="0.25">
      <c r="C484" s="5"/>
      <c r="J484" s="54"/>
      <c r="K484" s="54"/>
      <c r="L484" s="54"/>
      <c r="M484" s="54"/>
      <c r="N484" s="5"/>
      <c r="O484" s="5"/>
    </row>
    <row r="485" spans="3:15" x14ac:dyDescent="0.25">
      <c r="C485" s="5"/>
      <c r="J485" s="54"/>
      <c r="K485" s="54"/>
      <c r="L485" s="54"/>
      <c r="M485" s="54"/>
      <c r="N485" s="5"/>
      <c r="O485" s="5"/>
    </row>
    <row r="486" spans="3:15" x14ac:dyDescent="0.25">
      <c r="C486" s="5"/>
      <c r="J486" s="54"/>
      <c r="K486" s="54"/>
      <c r="L486" s="54"/>
      <c r="M486" s="54"/>
      <c r="N486" s="5"/>
      <c r="O486" s="5"/>
    </row>
    <row r="487" spans="3:15" x14ac:dyDescent="0.25">
      <c r="C487" s="5"/>
      <c r="J487" s="54"/>
      <c r="K487" s="54"/>
      <c r="L487" s="54"/>
      <c r="M487" s="54"/>
      <c r="N487" s="5"/>
      <c r="O487" s="5"/>
    </row>
    <row r="488" spans="3:15" x14ac:dyDescent="0.25">
      <c r="C488" s="5"/>
      <c r="J488" s="54"/>
      <c r="K488" s="54"/>
      <c r="L488" s="54"/>
      <c r="M488" s="54"/>
      <c r="N488" s="5"/>
      <c r="O488" s="5"/>
    </row>
    <row r="489" spans="3:15" x14ac:dyDescent="0.25">
      <c r="C489" s="5"/>
      <c r="J489" s="54"/>
      <c r="K489" s="54"/>
      <c r="L489" s="54"/>
      <c r="M489" s="54"/>
      <c r="N489" s="5"/>
      <c r="O489" s="5"/>
    </row>
    <row r="490" spans="3:15" x14ac:dyDescent="0.25">
      <c r="C490" s="5"/>
      <c r="J490" s="54"/>
      <c r="K490" s="54"/>
      <c r="L490" s="54"/>
      <c r="M490" s="54"/>
      <c r="N490" s="5"/>
      <c r="O490" s="5"/>
    </row>
    <row r="491" spans="3:15" x14ac:dyDescent="0.25">
      <c r="C491" s="5"/>
      <c r="J491" s="54"/>
      <c r="K491" s="54"/>
      <c r="L491" s="54"/>
      <c r="M491" s="54"/>
      <c r="N491" s="5"/>
      <c r="O491" s="5"/>
    </row>
    <row r="492" spans="3:15" x14ac:dyDescent="0.25">
      <c r="C492" s="5"/>
      <c r="J492" s="54"/>
      <c r="K492" s="54"/>
      <c r="L492" s="54"/>
      <c r="M492" s="54"/>
      <c r="N492" s="5"/>
      <c r="O492" s="5"/>
    </row>
    <row r="493" spans="3:15" x14ac:dyDescent="0.25">
      <c r="C493" s="5"/>
      <c r="J493" s="54"/>
      <c r="K493" s="54"/>
      <c r="L493" s="54"/>
      <c r="M493" s="54"/>
      <c r="N493" s="5"/>
      <c r="O493" s="5"/>
    </row>
    <row r="494" spans="3:15" x14ac:dyDescent="0.25">
      <c r="C494" s="5"/>
      <c r="J494" s="54"/>
      <c r="K494" s="54"/>
      <c r="L494" s="54"/>
      <c r="M494" s="54"/>
      <c r="N494" s="5"/>
      <c r="O494" s="5"/>
    </row>
    <row r="495" spans="3:15" x14ac:dyDescent="0.25">
      <c r="C495" s="5"/>
      <c r="J495" s="54"/>
      <c r="K495" s="54"/>
      <c r="L495" s="54"/>
      <c r="M495" s="54"/>
      <c r="N495" s="5"/>
      <c r="O495" s="5"/>
    </row>
    <row r="496" spans="3:15" x14ac:dyDescent="0.25">
      <c r="C496" s="5"/>
      <c r="J496" s="54"/>
      <c r="K496" s="54"/>
      <c r="L496" s="54"/>
      <c r="M496" s="54"/>
      <c r="N496" s="5"/>
      <c r="O496" s="5"/>
    </row>
    <row r="497" spans="3:15" x14ac:dyDescent="0.25">
      <c r="C497" s="5"/>
      <c r="J497" s="54"/>
      <c r="K497" s="54"/>
      <c r="L497" s="54"/>
      <c r="M497" s="54"/>
      <c r="N497" s="5"/>
      <c r="O497" s="5"/>
    </row>
    <row r="498" spans="3:15" x14ac:dyDescent="0.25">
      <c r="C498" s="5"/>
      <c r="J498" s="54"/>
      <c r="K498" s="54"/>
      <c r="L498" s="54"/>
      <c r="M498" s="54"/>
      <c r="N498" s="5"/>
      <c r="O498" s="5"/>
    </row>
    <row r="499" spans="3:15" x14ac:dyDescent="0.25">
      <c r="C499" s="5"/>
      <c r="J499" s="54"/>
      <c r="K499" s="54"/>
      <c r="L499" s="54"/>
      <c r="M499" s="54"/>
      <c r="N499" s="5"/>
      <c r="O499" s="5"/>
    </row>
    <row r="500" spans="3:15" x14ac:dyDescent="0.25">
      <c r="C500" s="5"/>
      <c r="J500" s="54"/>
      <c r="K500" s="54"/>
      <c r="L500" s="54"/>
      <c r="M500" s="54"/>
      <c r="N500" s="5"/>
      <c r="O500" s="5"/>
    </row>
    <row r="501" spans="3:15" x14ac:dyDescent="0.25">
      <c r="C501" s="5"/>
      <c r="J501" s="54"/>
      <c r="K501" s="54"/>
      <c r="L501" s="54"/>
      <c r="M501" s="54"/>
      <c r="N501" s="5"/>
      <c r="O501" s="5"/>
    </row>
    <row r="502" spans="3:15" x14ac:dyDescent="0.25">
      <c r="C502" s="5"/>
      <c r="J502" s="54"/>
      <c r="K502" s="54"/>
      <c r="L502" s="54"/>
      <c r="M502" s="54"/>
      <c r="N502" s="5"/>
      <c r="O502" s="5"/>
    </row>
    <row r="503" spans="3:15" x14ac:dyDescent="0.25">
      <c r="C503" s="5"/>
      <c r="J503" s="54"/>
      <c r="K503" s="54"/>
      <c r="L503" s="54"/>
      <c r="M503" s="54"/>
      <c r="N503" s="5"/>
      <c r="O503" s="5"/>
    </row>
    <row r="504" spans="3:15" x14ac:dyDescent="0.25">
      <c r="C504" s="5"/>
      <c r="J504" s="54"/>
      <c r="K504" s="54"/>
      <c r="L504" s="54"/>
      <c r="M504" s="54"/>
      <c r="N504" s="5"/>
      <c r="O504" s="5"/>
    </row>
    <row r="505" spans="3:15" x14ac:dyDescent="0.25">
      <c r="C505" s="5"/>
      <c r="J505" s="54"/>
      <c r="K505" s="54"/>
      <c r="L505" s="54"/>
      <c r="M505" s="54"/>
      <c r="N505" s="5"/>
      <c r="O505" s="5"/>
    </row>
    <row r="506" spans="3:15" x14ac:dyDescent="0.25">
      <c r="C506" s="5"/>
      <c r="J506" s="54"/>
      <c r="K506" s="54"/>
      <c r="L506" s="54"/>
      <c r="M506" s="54"/>
      <c r="N506" s="5"/>
      <c r="O506" s="5"/>
    </row>
    <row r="507" spans="3:15" x14ac:dyDescent="0.25">
      <c r="C507" s="5"/>
      <c r="J507" s="54"/>
      <c r="K507" s="54"/>
      <c r="L507" s="54"/>
      <c r="M507" s="54"/>
      <c r="N507" s="5"/>
      <c r="O507" s="5"/>
    </row>
    <row r="508" spans="3:15" x14ac:dyDescent="0.25">
      <c r="C508" s="5"/>
      <c r="J508" s="54"/>
      <c r="K508" s="54"/>
      <c r="L508" s="54"/>
      <c r="M508" s="54"/>
      <c r="N508" s="5"/>
      <c r="O508" s="5"/>
    </row>
    <row r="509" spans="3:15" x14ac:dyDescent="0.25">
      <c r="C509" s="5"/>
      <c r="J509" s="54"/>
      <c r="K509" s="54"/>
      <c r="L509" s="54"/>
      <c r="M509" s="54"/>
      <c r="N509" s="5"/>
      <c r="O509" s="5"/>
    </row>
    <row r="510" spans="3:15" x14ac:dyDescent="0.25">
      <c r="C510" s="5"/>
      <c r="J510" s="54"/>
      <c r="K510" s="54"/>
      <c r="L510" s="54"/>
      <c r="M510" s="54"/>
      <c r="N510" s="5"/>
      <c r="O510" s="5"/>
    </row>
    <row r="511" spans="3:15" x14ac:dyDescent="0.25">
      <c r="C511" s="5"/>
      <c r="J511" s="54"/>
      <c r="K511" s="54"/>
      <c r="L511" s="54"/>
      <c r="M511" s="54"/>
      <c r="N511" s="5"/>
      <c r="O511" s="5"/>
    </row>
    <row r="512" spans="3:15" x14ac:dyDescent="0.25">
      <c r="C512" s="5"/>
      <c r="J512" s="54"/>
      <c r="K512" s="54"/>
      <c r="L512" s="54"/>
      <c r="M512" s="54"/>
      <c r="N512" s="5"/>
      <c r="O512" s="5"/>
    </row>
    <row r="513" spans="3:15" x14ac:dyDescent="0.25">
      <c r="C513" s="5"/>
      <c r="J513" s="54"/>
      <c r="K513" s="54"/>
      <c r="L513" s="54"/>
      <c r="M513" s="54"/>
      <c r="N513" s="5"/>
      <c r="O513" s="5"/>
    </row>
    <row r="514" spans="3:15" x14ac:dyDescent="0.25">
      <c r="C514" s="5"/>
      <c r="J514" s="54"/>
      <c r="K514" s="54"/>
      <c r="L514" s="54"/>
      <c r="M514" s="54"/>
      <c r="N514" s="5"/>
      <c r="O514" s="5"/>
    </row>
    <row r="515" spans="3:15" x14ac:dyDescent="0.25">
      <c r="C515" s="5"/>
      <c r="J515" s="54"/>
      <c r="K515" s="54"/>
      <c r="L515" s="54"/>
      <c r="M515" s="54"/>
      <c r="N515" s="5"/>
      <c r="O515" s="5"/>
    </row>
    <row r="516" spans="3:15" x14ac:dyDescent="0.25">
      <c r="C516" s="5"/>
      <c r="J516" s="54"/>
      <c r="K516" s="54"/>
      <c r="L516" s="54"/>
      <c r="M516" s="54"/>
      <c r="N516" s="5"/>
      <c r="O516" s="5"/>
    </row>
    <row r="517" spans="3:15" x14ac:dyDescent="0.25">
      <c r="C517" s="5"/>
      <c r="J517" s="54"/>
      <c r="K517" s="54"/>
      <c r="L517" s="54"/>
      <c r="M517" s="54"/>
      <c r="N517" s="5"/>
      <c r="O517" s="5"/>
    </row>
    <row r="518" spans="3:15" x14ac:dyDescent="0.25">
      <c r="C518" s="5"/>
      <c r="J518" s="54"/>
      <c r="K518" s="54"/>
      <c r="L518" s="54"/>
      <c r="M518" s="54"/>
      <c r="N518" s="5"/>
      <c r="O518" s="5"/>
    </row>
    <row r="519" spans="3:15" x14ac:dyDescent="0.25">
      <c r="C519" s="5"/>
      <c r="J519" s="54"/>
      <c r="K519" s="54"/>
      <c r="L519" s="54"/>
      <c r="M519" s="54"/>
      <c r="N519" s="5"/>
      <c r="O519" s="5"/>
    </row>
    <row r="520" spans="3:15" x14ac:dyDescent="0.25">
      <c r="C520" s="5"/>
      <c r="J520" s="54"/>
      <c r="K520" s="54"/>
      <c r="L520" s="54"/>
      <c r="M520" s="54"/>
      <c r="N520" s="5"/>
      <c r="O520" s="5"/>
    </row>
    <row r="521" spans="3:15" x14ac:dyDescent="0.25">
      <c r="C521" s="5"/>
      <c r="J521" s="54"/>
      <c r="K521" s="54"/>
      <c r="L521" s="54"/>
      <c r="M521" s="54"/>
      <c r="N521" s="5"/>
      <c r="O521" s="5"/>
    </row>
    <row r="522" spans="3:15" x14ac:dyDescent="0.25">
      <c r="C522" s="5"/>
      <c r="J522" s="54"/>
      <c r="K522" s="54"/>
      <c r="L522" s="54"/>
      <c r="M522" s="54"/>
      <c r="N522" s="5"/>
      <c r="O522" s="5"/>
    </row>
    <row r="523" spans="3:15" x14ac:dyDescent="0.25">
      <c r="C523" s="5"/>
      <c r="J523" s="54"/>
      <c r="K523" s="54"/>
      <c r="L523" s="54"/>
      <c r="M523" s="54"/>
      <c r="N523" s="5"/>
      <c r="O523" s="5"/>
    </row>
    <row r="524" spans="3:15" x14ac:dyDescent="0.25">
      <c r="C524" s="5"/>
      <c r="J524" s="54"/>
      <c r="K524" s="54"/>
      <c r="L524" s="54"/>
      <c r="M524" s="54"/>
      <c r="N524" s="5"/>
      <c r="O524" s="5"/>
    </row>
    <row r="525" spans="3:15" x14ac:dyDescent="0.25">
      <c r="C525" s="5"/>
      <c r="J525" s="54"/>
      <c r="K525" s="54"/>
      <c r="L525" s="54"/>
      <c r="M525" s="54"/>
      <c r="N525" s="5"/>
      <c r="O525" s="5"/>
    </row>
    <row r="526" spans="3:15" x14ac:dyDescent="0.25">
      <c r="C526" s="5"/>
      <c r="J526" s="54"/>
      <c r="K526" s="54"/>
      <c r="L526" s="54"/>
      <c r="M526" s="54"/>
      <c r="N526" s="5"/>
      <c r="O526" s="5"/>
    </row>
    <row r="527" spans="3:15" x14ac:dyDescent="0.25">
      <c r="C527" s="5"/>
      <c r="J527" s="54"/>
      <c r="K527" s="54"/>
      <c r="L527" s="54"/>
      <c r="M527" s="54"/>
      <c r="N527" s="5"/>
      <c r="O527" s="5"/>
    </row>
    <row r="528" spans="3:15" x14ac:dyDescent="0.25">
      <c r="C528" s="5"/>
      <c r="J528" s="54"/>
      <c r="K528" s="54"/>
      <c r="L528" s="54"/>
      <c r="M528" s="54"/>
      <c r="N528" s="5"/>
      <c r="O528" s="5"/>
    </row>
    <row r="529" spans="3:15" x14ac:dyDescent="0.25">
      <c r="C529" s="5"/>
      <c r="J529" s="54"/>
      <c r="K529" s="54"/>
      <c r="L529" s="54"/>
      <c r="M529" s="54"/>
      <c r="N529" s="5"/>
      <c r="O529" s="5"/>
    </row>
    <row r="530" spans="3:15" x14ac:dyDescent="0.25">
      <c r="C530" s="5"/>
      <c r="J530" s="54"/>
      <c r="K530" s="54"/>
      <c r="L530" s="54"/>
      <c r="M530" s="54"/>
      <c r="N530" s="5"/>
      <c r="O530" s="5"/>
    </row>
    <row r="531" spans="3:15" x14ac:dyDescent="0.25">
      <c r="C531" s="5"/>
      <c r="J531" s="54"/>
      <c r="K531" s="54"/>
      <c r="L531" s="54"/>
      <c r="M531" s="54"/>
      <c r="N531" s="5"/>
      <c r="O531" s="5"/>
    </row>
    <row r="532" spans="3:15" x14ac:dyDescent="0.25">
      <c r="C532" s="5"/>
      <c r="J532" s="54"/>
      <c r="K532" s="54"/>
      <c r="L532" s="54"/>
      <c r="M532" s="54"/>
      <c r="N532" s="5"/>
      <c r="O532" s="5"/>
    </row>
    <row r="533" spans="3:15" x14ac:dyDescent="0.25">
      <c r="C533" s="5"/>
      <c r="J533" s="54"/>
      <c r="K533" s="54"/>
      <c r="L533" s="54"/>
      <c r="M533" s="54"/>
      <c r="N533" s="5"/>
      <c r="O533" s="5"/>
    </row>
    <row r="534" spans="3:15" x14ac:dyDescent="0.25">
      <c r="C534" s="5"/>
      <c r="J534" s="54"/>
      <c r="K534" s="54"/>
      <c r="L534" s="54"/>
      <c r="M534" s="54"/>
      <c r="N534" s="5"/>
      <c r="O534" s="5"/>
    </row>
    <row r="535" spans="3:15" x14ac:dyDescent="0.25">
      <c r="C535" s="5"/>
      <c r="J535" s="54"/>
      <c r="K535" s="54"/>
      <c r="L535" s="54"/>
      <c r="M535" s="54"/>
      <c r="N535" s="5"/>
      <c r="O535" s="5"/>
    </row>
    <row r="536" spans="3:15" x14ac:dyDescent="0.25">
      <c r="C536" s="5"/>
      <c r="J536" s="54"/>
      <c r="K536" s="54"/>
      <c r="L536" s="54"/>
      <c r="M536" s="54"/>
      <c r="N536" s="5"/>
      <c r="O536" s="5"/>
    </row>
    <row r="537" spans="3:15" x14ac:dyDescent="0.25">
      <c r="C537" s="5"/>
      <c r="J537" s="54"/>
      <c r="K537" s="54"/>
      <c r="L537" s="54"/>
      <c r="M537" s="54"/>
      <c r="N537" s="5"/>
      <c r="O537" s="5"/>
    </row>
    <row r="538" spans="3:15" x14ac:dyDescent="0.25">
      <c r="C538" s="5"/>
      <c r="J538" s="54"/>
      <c r="K538" s="54"/>
      <c r="L538" s="54"/>
      <c r="M538" s="54"/>
      <c r="N538" s="5"/>
      <c r="O538" s="5"/>
    </row>
    <row r="539" spans="3:15" x14ac:dyDescent="0.25">
      <c r="C539" s="5"/>
      <c r="J539" s="54"/>
      <c r="K539" s="54"/>
      <c r="L539" s="54"/>
      <c r="M539" s="54"/>
      <c r="N539" s="5"/>
      <c r="O539" s="5"/>
    </row>
    <row r="540" spans="3:15" x14ac:dyDescent="0.25">
      <c r="C540" s="5"/>
      <c r="J540" s="54"/>
      <c r="K540" s="54"/>
      <c r="L540" s="54"/>
      <c r="M540" s="54"/>
      <c r="N540" s="5"/>
      <c r="O540" s="5"/>
    </row>
    <row r="541" spans="3:15" x14ac:dyDescent="0.25">
      <c r="C541" s="5"/>
      <c r="J541" s="54"/>
      <c r="K541" s="54"/>
      <c r="L541" s="54"/>
      <c r="M541" s="54"/>
      <c r="N541" s="5"/>
      <c r="O541" s="5"/>
    </row>
    <row r="542" spans="3:15" x14ac:dyDescent="0.25">
      <c r="C542" s="5"/>
      <c r="J542" s="54"/>
      <c r="K542" s="54"/>
      <c r="L542" s="54"/>
      <c r="M542" s="54"/>
      <c r="N542" s="5"/>
      <c r="O542" s="5"/>
    </row>
    <row r="543" spans="3:15" x14ac:dyDescent="0.25">
      <c r="C543" s="5"/>
      <c r="J543" s="54"/>
      <c r="K543" s="54"/>
      <c r="L543" s="54"/>
      <c r="M543" s="54"/>
      <c r="N543" s="5"/>
      <c r="O543" s="5"/>
    </row>
    <row r="544" spans="3:15" x14ac:dyDescent="0.25">
      <c r="C544" s="5"/>
      <c r="J544" s="54"/>
      <c r="K544" s="54"/>
      <c r="L544" s="54"/>
      <c r="M544" s="54"/>
      <c r="N544" s="5"/>
      <c r="O544" s="5"/>
    </row>
    <row r="545" spans="3:15" x14ac:dyDescent="0.25">
      <c r="C545" s="5"/>
      <c r="J545" s="54"/>
      <c r="K545" s="54"/>
      <c r="L545" s="54"/>
      <c r="M545" s="54"/>
      <c r="N545" s="5"/>
      <c r="O545" s="5"/>
    </row>
    <row r="546" spans="3:15" x14ac:dyDescent="0.25">
      <c r="C546" s="5"/>
      <c r="J546" s="54"/>
      <c r="K546" s="54"/>
      <c r="L546" s="54"/>
      <c r="M546" s="54"/>
      <c r="N546" s="5"/>
      <c r="O546" s="5"/>
    </row>
    <row r="547" spans="3:15" x14ac:dyDescent="0.25">
      <c r="C547" s="5"/>
      <c r="J547" s="54"/>
      <c r="K547" s="54"/>
      <c r="L547" s="54"/>
      <c r="M547" s="54"/>
      <c r="N547" s="5"/>
      <c r="O547" s="5"/>
    </row>
    <row r="548" spans="3:15" x14ac:dyDescent="0.25">
      <c r="C548" s="5"/>
      <c r="J548" s="54"/>
      <c r="K548" s="54"/>
      <c r="L548" s="54"/>
      <c r="M548" s="54"/>
      <c r="N548" s="5"/>
      <c r="O548" s="5"/>
    </row>
    <row r="549" spans="3:15" x14ac:dyDescent="0.25">
      <c r="C549" s="5"/>
      <c r="J549" s="54"/>
      <c r="K549" s="54"/>
      <c r="L549" s="54"/>
      <c r="M549" s="54"/>
      <c r="N549" s="5"/>
      <c r="O549" s="5"/>
    </row>
    <row r="550" spans="3:15" x14ac:dyDescent="0.25">
      <c r="C550" s="5"/>
      <c r="J550" s="54"/>
      <c r="K550" s="54"/>
      <c r="L550" s="54"/>
      <c r="M550" s="54"/>
      <c r="N550" s="5"/>
      <c r="O550" s="5"/>
    </row>
    <row r="551" spans="3:15" x14ac:dyDescent="0.25">
      <c r="C551" s="5"/>
      <c r="J551" s="54"/>
      <c r="K551" s="54"/>
      <c r="L551" s="54"/>
      <c r="M551" s="54"/>
      <c r="N551" s="5"/>
      <c r="O551" s="5"/>
    </row>
    <row r="552" spans="3:15" x14ac:dyDescent="0.25">
      <c r="C552" s="5"/>
      <c r="J552" s="54"/>
      <c r="K552" s="54"/>
      <c r="L552" s="54"/>
      <c r="M552" s="54"/>
      <c r="N552" s="5"/>
      <c r="O552" s="5"/>
    </row>
    <row r="553" spans="3:15" x14ac:dyDescent="0.25">
      <c r="C553" s="5"/>
      <c r="J553" s="54"/>
      <c r="K553" s="54"/>
      <c r="L553" s="54"/>
      <c r="M553" s="54"/>
      <c r="N553" s="5"/>
      <c r="O553" s="5"/>
    </row>
    <row r="554" spans="3:15" x14ac:dyDescent="0.25">
      <c r="C554" s="5"/>
      <c r="J554" s="54"/>
      <c r="K554" s="54"/>
      <c r="L554" s="54"/>
      <c r="M554" s="54"/>
      <c r="N554" s="5"/>
      <c r="O554" s="5"/>
    </row>
    <row r="555" spans="3:15" x14ac:dyDescent="0.25">
      <c r="C555" s="5"/>
      <c r="J555" s="54"/>
      <c r="K555" s="54"/>
      <c r="L555" s="54"/>
      <c r="M555" s="54"/>
      <c r="N555" s="5"/>
      <c r="O555" s="5"/>
    </row>
    <row r="556" spans="3:15" x14ac:dyDescent="0.25">
      <c r="C556" s="5"/>
      <c r="J556" s="54"/>
      <c r="K556" s="54"/>
      <c r="L556" s="54"/>
      <c r="M556" s="54"/>
      <c r="N556" s="5"/>
      <c r="O556" s="5"/>
    </row>
    <row r="557" spans="3:15" x14ac:dyDescent="0.25">
      <c r="C557" s="5"/>
      <c r="J557" s="54"/>
      <c r="K557" s="54"/>
      <c r="L557" s="54"/>
      <c r="M557" s="54"/>
      <c r="N557" s="5"/>
      <c r="O557" s="5"/>
    </row>
    <row r="558" spans="3:15" x14ac:dyDescent="0.25">
      <c r="C558" s="5"/>
      <c r="J558" s="54"/>
      <c r="K558" s="54"/>
      <c r="L558" s="54"/>
      <c r="M558" s="54"/>
      <c r="N558" s="5"/>
      <c r="O558" s="5"/>
    </row>
    <row r="559" spans="3:15" x14ac:dyDescent="0.25">
      <c r="C559" s="5"/>
      <c r="J559" s="54"/>
      <c r="K559" s="54"/>
      <c r="L559" s="54"/>
      <c r="M559" s="54"/>
      <c r="N559" s="5"/>
      <c r="O559" s="5"/>
    </row>
    <row r="560" spans="3:15" x14ac:dyDescent="0.25">
      <c r="C560" s="5"/>
      <c r="J560" s="54"/>
      <c r="K560" s="54"/>
      <c r="L560" s="54"/>
      <c r="M560" s="54"/>
      <c r="N560" s="5"/>
      <c r="O560" s="5"/>
    </row>
    <row r="561" spans="3:15" x14ac:dyDescent="0.25">
      <c r="C561" s="5"/>
      <c r="J561" s="54"/>
      <c r="K561" s="54"/>
      <c r="L561" s="54"/>
      <c r="M561" s="54"/>
      <c r="N561" s="5"/>
      <c r="O561" s="5"/>
    </row>
    <row r="562" spans="3:15" x14ac:dyDescent="0.25">
      <c r="C562" s="5"/>
      <c r="J562" s="54"/>
      <c r="K562" s="54"/>
      <c r="L562" s="54"/>
      <c r="M562" s="54"/>
      <c r="N562" s="5"/>
      <c r="O562" s="5"/>
    </row>
    <row r="563" spans="3:15" x14ac:dyDescent="0.25">
      <c r="C563" s="5"/>
      <c r="J563" s="54"/>
      <c r="K563" s="54"/>
      <c r="L563" s="54"/>
      <c r="M563" s="54"/>
      <c r="N563" s="5"/>
      <c r="O563" s="5"/>
    </row>
    <row r="564" spans="3:15" x14ac:dyDescent="0.25">
      <c r="C564" s="5"/>
      <c r="J564" s="54"/>
      <c r="K564" s="54"/>
      <c r="L564" s="54"/>
      <c r="M564" s="54"/>
      <c r="N564" s="5"/>
      <c r="O564" s="5"/>
    </row>
    <row r="565" spans="3:15" x14ac:dyDescent="0.25">
      <c r="C565" s="5"/>
      <c r="J565" s="54"/>
      <c r="K565" s="54"/>
      <c r="L565" s="54"/>
      <c r="M565" s="54"/>
      <c r="N565" s="5"/>
      <c r="O565" s="5"/>
    </row>
    <row r="566" spans="3:15" x14ac:dyDescent="0.25">
      <c r="C566" s="5"/>
      <c r="J566" s="54"/>
      <c r="K566" s="54"/>
      <c r="L566" s="54"/>
      <c r="M566" s="54"/>
      <c r="N566" s="5"/>
      <c r="O566" s="5"/>
    </row>
    <row r="567" spans="3:15" x14ac:dyDescent="0.25">
      <c r="C567" s="5"/>
      <c r="J567" s="54"/>
      <c r="K567" s="54"/>
      <c r="L567" s="54"/>
      <c r="M567" s="54"/>
      <c r="N567" s="5"/>
      <c r="O567" s="5"/>
    </row>
    <row r="568" spans="3:15" x14ac:dyDescent="0.25">
      <c r="C568" s="5"/>
      <c r="J568" s="54"/>
      <c r="K568" s="54"/>
      <c r="L568" s="54"/>
      <c r="M568" s="54"/>
      <c r="N568" s="5"/>
      <c r="O568" s="5"/>
    </row>
    <row r="569" spans="3:15" x14ac:dyDescent="0.25">
      <c r="C569" s="5"/>
      <c r="J569" s="54"/>
      <c r="K569" s="54"/>
      <c r="L569" s="54"/>
      <c r="M569" s="54"/>
      <c r="N569" s="5"/>
      <c r="O569" s="5"/>
    </row>
    <row r="570" spans="3:15" x14ac:dyDescent="0.25">
      <c r="C570" s="5"/>
      <c r="J570" s="54"/>
      <c r="K570" s="54"/>
      <c r="L570" s="54"/>
      <c r="M570" s="54"/>
      <c r="N570" s="5"/>
      <c r="O570" s="5"/>
    </row>
    <row r="571" spans="3:15" x14ac:dyDescent="0.25">
      <c r="C571" s="5"/>
      <c r="J571" s="54"/>
      <c r="K571" s="54"/>
      <c r="L571" s="54"/>
      <c r="M571" s="54"/>
      <c r="N571" s="5"/>
      <c r="O571" s="5"/>
    </row>
    <row r="572" spans="3:15" x14ac:dyDescent="0.25">
      <c r="C572" s="5"/>
      <c r="J572" s="54"/>
      <c r="K572" s="54"/>
      <c r="L572" s="54"/>
      <c r="M572" s="54"/>
      <c r="N572" s="5"/>
      <c r="O572" s="5"/>
    </row>
    <row r="573" spans="3:15" x14ac:dyDescent="0.25">
      <c r="C573" s="5"/>
      <c r="J573" s="54"/>
      <c r="K573" s="54"/>
      <c r="L573" s="54"/>
      <c r="M573" s="54"/>
      <c r="N573" s="5"/>
      <c r="O573" s="5"/>
    </row>
    <row r="574" spans="3:15" x14ac:dyDescent="0.25">
      <c r="C574" s="5"/>
      <c r="J574" s="54"/>
      <c r="K574" s="54"/>
      <c r="L574" s="54"/>
      <c r="M574" s="54"/>
      <c r="N574" s="5"/>
      <c r="O574" s="5"/>
    </row>
    <row r="575" spans="3:15" x14ac:dyDescent="0.25">
      <c r="C575" s="5"/>
      <c r="J575" s="54"/>
      <c r="K575" s="54"/>
      <c r="L575" s="54"/>
      <c r="M575" s="54"/>
      <c r="N575" s="5"/>
      <c r="O575" s="5"/>
    </row>
    <row r="576" spans="3:15" x14ac:dyDescent="0.25">
      <c r="C576" s="5"/>
      <c r="J576" s="54"/>
      <c r="K576" s="54"/>
      <c r="L576" s="54"/>
      <c r="M576" s="54"/>
      <c r="N576" s="5"/>
      <c r="O576" s="5"/>
    </row>
    <row r="577" spans="3:15" x14ac:dyDescent="0.25">
      <c r="C577" s="5"/>
      <c r="J577" s="54"/>
      <c r="K577" s="54"/>
      <c r="L577" s="54"/>
      <c r="M577" s="54"/>
      <c r="N577" s="5"/>
      <c r="O577" s="5"/>
    </row>
    <row r="578" spans="3:15" x14ac:dyDescent="0.25">
      <c r="C578" s="5"/>
      <c r="J578" s="54"/>
      <c r="K578" s="54"/>
      <c r="L578" s="54"/>
      <c r="M578" s="54"/>
      <c r="N578" s="5"/>
      <c r="O578" s="5"/>
    </row>
    <row r="579" spans="3:15" x14ac:dyDescent="0.25">
      <c r="C579" s="5"/>
      <c r="J579" s="54"/>
      <c r="K579" s="54"/>
      <c r="L579" s="54"/>
      <c r="M579" s="54"/>
      <c r="N579" s="5"/>
      <c r="O579" s="5"/>
    </row>
    <row r="580" spans="3:15" x14ac:dyDescent="0.25">
      <c r="C580" s="5"/>
      <c r="J580" s="54"/>
      <c r="K580" s="54"/>
      <c r="L580" s="54"/>
      <c r="M580" s="54"/>
      <c r="N580" s="5"/>
      <c r="O580" s="5"/>
    </row>
    <row r="581" spans="3:15" x14ac:dyDescent="0.25">
      <c r="C581" s="5"/>
      <c r="J581" s="54"/>
      <c r="K581" s="54"/>
      <c r="L581" s="54"/>
      <c r="M581" s="54"/>
      <c r="N581" s="5"/>
      <c r="O581" s="5"/>
    </row>
    <row r="582" spans="3:15" x14ac:dyDescent="0.25">
      <c r="C582" s="5"/>
      <c r="J582" s="54"/>
      <c r="K582" s="54"/>
      <c r="L582" s="54"/>
      <c r="M582" s="54"/>
      <c r="N582" s="5"/>
      <c r="O582" s="5"/>
    </row>
    <row r="583" spans="3:15" x14ac:dyDescent="0.25">
      <c r="C583" s="5"/>
      <c r="J583" s="54"/>
      <c r="K583" s="54"/>
      <c r="L583" s="54"/>
      <c r="M583" s="54"/>
      <c r="N583" s="5"/>
      <c r="O583" s="5"/>
    </row>
    <row r="584" spans="3:15" x14ac:dyDescent="0.25">
      <c r="C584" s="5"/>
      <c r="J584" s="54"/>
      <c r="K584" s="54"/>
      <c r="L584" s="54"/>
      <c r="M584" s="54"/>
      <c r="N584" s="5"/>
      <c r="O584" s="5"/>
    </row>
    <row r="585" spans="3:15" x14ac:dyDescent="0.25">
      <c r="C585" s="5"/>
      <c r="J585" s="54"/>
      <c r="K585" s="54"/>
      <c r="L585" s="54"/>
      <c r="M585" s="54"/>
      <c r="N585" s="5"/>
      <c r="O585" s="5"/>
    </row>
    <row r="586" spans="3:15" x14ac:dyDescent="0.25">
      <c r="C586" s="5"/>
      <c r="J586" s="54"/>
      <c r="K586" s="54"/>
      <c r="L586" s="54"/>
      <c r="M586" s="54"/>
      <c r="N586" s="5"/>
      <c r="O586" s="5"/>
    </row>
    <row r="587" spans="3:15" x14ac:dyDescent="0.25">
      <c r="C587" s="5"/>
      <c r="J587" s="54"/>
      <c r="K587" s="54"/>
      <c r="L587" s="54"/>
      <c r="M587" s="54"/>
      <c r="N587" s="5"/>
      <c r="O587" s="5"/>
    </row>
    <row r="588" spans="3:15" x14ac:dyDescent="0.25">
      <c r="C588" s="5"/>
      <c r="J588" s="54"/>
      <c r="K588" s="54"/>
      <c r="L588" s="54"/>
      <c r="M588" s="54"/>
      <c r="N588" s="5"/>
      <c r="O588" s="5"/>
    </row>
    <row r="589" spans="3:15" x14ac:dyDescent="0.25">
      <c r="C589" s="5"/>
      <c r="J589" s="54"/>
      <c r="K589" s="54"/>
      <c r="L589" s="54"/>
      <c r="M589" s="54"/>
      <c r="N589" s="5"/>
      <c r="O589" s="5"/>
    </row>
    <row r="590" spans="3:15" x14ac:dyDescent="0.25">
      <c r="C590" s="5"/>
      <c r="J590" s="54"/>
      <c r="K590" s="54"/>
      <c r="L590" s="54"/>
      <c r="M590" s="54"/>
      <c r="N590" s="5"/>
      <c r="O590" s="5"/>
    </row>
    <row r="591" spans="3:15" x14ac:dyDescent="0.25">
      <c r="C591" s="5"/>
      <c r="J591" s="54"/>
      <c r="K591" s="54"/>
      <c r="L591" s="54"/>
      <c r="M591" s="54"/>
      <c r="N591" s="5"/>
      <c r="O591" s="5"/>
    </row>
    <row r="592" spans="3:15" x14ac:dyDescent="0.25">
      <c r="C592" s="5"/>
      <c r="J592" s="54"/>
      <c r="K592" s="54"/>
      <c r="L592" s="54"/>
      <c r="M592" s="54"/>
      <c r="N592" s="5"/>
      <c r="O592" s="5"/>
    </row>
    <row r="593" spans="3:15" x14ac:dyDescent="0.25">
      <c r="C593" s="5"/>
      <c r="J593" s="54"/>
      <c r="K593" s="54"/>
      <c r="L593" s="54"/>
      <c r="M593" s="54"/>
      <c r="N593" s="5"/>
      <c r="O593" s="5"/>
    </row>
    <row r="594" spans="3:15" x14ac:dyDescent="0.25">
      <c r="C594" s="5"/>
      <c r="J594" s="54"/>
      <c r="K594" s="54"/>
      <c r="L594" s="54"/>
      <c r="M594" s="54"/>
      <c r="N594" s="5"/>
      <c r="O594" s="5"/>
    </row>
    <row r="595" spans="3:15" x14ac:dyDescent="0.25">
      <c r="C595" s="5"/>
      <c r="J595" s="54"/>
      <c r="K595" s="54"/>
      <c r="L595" s="54"/>
      <c r="M595" s="54"/>
      <c r="N595" s="5"/>
      <c r="O595" s="5"/>
    </row>
    <row r="596" spans="3:15" x14ac:dyDescent="0.25">
      <c r="C596" s="5"/>
      <c r="J596" s="54"/>
      <c r="K596" s="54"/>
      <c r="L596" s="54"/>
      <c r="M596" s="54"/>
      <c r="N596" s="5"/>
      <c r="O596" s="5"/>
    </row>
    <row r="597" spans="3:15" x14ac:dyDescent="0.25">
      <c r="C597" s="5"/>
      <c r="J597" s="54"/>
      <c r="K597" s="54"/>
      <c r="L597" s="54"/>
      <c r="M597" s="54"/>
      <c r="N597" s="5"/>
      <c r="O597" s="5"/>
    </row>
    <row r="598" spans="3:15" x14ac:dyDescent="0.25">
      <c r="C598" s="5"/>
      <c r="J598" s="54"/>
      <c r="K598" s="54"/>
      <c r="L598" s="54"/>
      <c r="M598" s="54"/>
      <c r="N598" s="5"/>
      <c r="O598" s="5"/>
    </row>
    <row r="599" spans="3:15" x14ac:dyDescent="0.25">
      <c r="C599" s="5"/>
      <c r="J599" s="54"/>
      <c r="K599" s="54"/>
      <c r="L599" s="54"/>
      <c r="M599" s="54"/>
      <c r="N599" s="5"/>
      <c r="O599" s="5"/>
    </row>
    <row r="600" spans="3:15" x14ac:dyDescent="0.25">
      <c r="C600" s="5"/>
      <c r="J600" s="54"/>
      <c r="K600" s="54"/>
      <c r="L600" s="54"/>
      <c r="M600" s="54"/>
      <c r="N600" s="5"/>
      <c r="O600" s="5"/>
    </row>
    <row r="601" spans="3:15" x14ac:dyDescent="0.25">
      <c r="C601" s="5"/>
      <c r="J601" s="54"/>
      <c r="K601" s="54"/>
      <c r="L601" s="54"/>
      <c r="M601" s="54"/>
      <c r="N601" s="5"/>
      <c r="O601" s="5"/>
    </row>
    <row r="602" spans="3:15" x14ac:dyDescent="0.25">
      <c r="C602" s="5"/>
      <c r="J602" s="54"/>
      <c r="K602" s="54"/>
      <c r="L602" s="54"/>
      <c r="M602" s="54"/>
      <c r="N602" s="5"/>
      <c r="O602" s="5"/>
    </row>
    <row r="603" spans="3:15" x14ac:dyDescent="0.25">
      <c r="C603" s="5"/>
      <c r="J603" s="54"/>
      <c r="K603" s="54"/>
      <c r="L603" s="54"/>
      <c r="M603" s="54"/>
      <c r="N603" s="5"/>
      <c r="O603" s="5"/>
    </row>
    <row r="604" spans="3:15" x14ac:dyDescent="0.25">
      <c r="C604" s="5"/>
      <c r="J604" s="54"/>
      <c r="K604" s="54"/>
      <c r="L604" s="54"/>
      <c r="M604" s="54"/>
      <c r="N604" s="5"/>
      <c r="O604" s="5"/>
    </row>
    <row r="605" spans="3:15" x14ac:dyDescent="0.25">
      <c r="C605" s="5"/>
      <c r="J605" s="54"/>
      <c r="K605" s="54"/>
      <c r="L605" s="54"/>
      <c r="M605" s="54"/>
      <c r="N605" s="5"/>
      <c r="O605" s="5"/>
    </row>
    <row r="606" spans="3:15" x14ac:dyDescent="0.25">
      <c r="C606" s="5"/>
      <c r="J606" s="54"/>
      <c r="K606" s="54"/>
      <c r="L606" s="54"/>
      <c r="M606" s="54"/>
      <c r="N606" s="5"/>
      <c r="O606" s="5"/>
    </row>
    <row r="607" spans="3:15" x14ac:dyDescent="0.25">
      <c r="C607" s="5"/>
      <c r="J607" s="54"/>
      <c r="K607" s="54"/>
      <c r="L607" s="54"/>
      <c r="M607" s="54"/>
      <c r="N607" s="5"/>
      <c r="O607" s="5"/>
    </row>
    <row r="608" spans="3:15" x14ac:dyDescent="0.25">
      <c r="C608" s="5"/>
      <c r="J608" s="54"/>
      <c r="K608" s="54"/>
      <c r="L608" s="54"/>
      <c r="M608" s="54"/>
      <c r="N608" s="5"/>
      <c r="O608" s="5"/>
    </row>
    <row r="609" spans="3:15" x14ac:dyDescent="0.25">
      <c r="C609" s="5"/>
      <c r="J609" s="54"/>
      <c r="K609" s="54"/>
      <c r="L609" s="54"/>
      <c r="M609" s="54"/>
      <c r="N609" s="5"/>
      <c r="O609" s="5"/>
    </row>
    <row r="610" spans="3:15" x14ac:dyDescent="0.25">
      <c r="C610" s="5"/>
      <c r="J610" s="54"/>
      <c r="K610" s="54"/>
      <c r="L610" s="54"/>
      <c r="M610" s="54"/>
      <c r="N610" s="5"/>
      <c r="O610" s="5"/>
    </row>
    <row r="611" spans="3:15" x14ac:dyDescent="0.25">
      <c r="C611" s="5"/>
      <c r="J611" s="54"/>
      <c r="K611" s="54"/>
      <c r="L611" s="54"/>
      <c r="M611" s="54"/>
      <c r="N611" s="5"/>
      <c r="O611" s="5"/>
    </row>
    <row r="612" spans="3:15" x14ac:dyDescent="0.25">
      <c r="C612" s="5"/>
      <c r="J612" s="54"/>
      <c r="K612" s="54"/>
      <c r="L612" s="54"/>
      <c r="M612" s="54"/>
      <c r="N612" s="5"/>
      <c r="O612" s="5"/>
    </row>
    <row r="613" spans="3:15" x14ac:dyDescent="0.25">
      <c r="C613" s="5"/>
      <c r="J613" s="54"/>
      <c r="K613" s="54"/>
      <c r="L613" s="54"/>
      <c r="M613" s="54"/>
      <c r="N613" s="5"/>
      <c r="O613" s="5"/>
    </row>
    <row r="614" spans="3:15" x14ac:dyDescent="0.25">
      <c r="C614" s="5"/>
      <c r="J614" s="54"/>
      <c r="K614" s="54"/>
      <c r="L614" s="54"/>
      <c r="M614" s="54"/>
      <c r="N614" s="5"/>
      <c r="O614" s="5"/>
    </row>
    <row r="615" spans="3:15" x14ac:dyDescent="0.25">
      <c r="C615" s="5"/>
      <c r="J615" s="54"/>
      <c r="K615" s="54"/>
      <c r="L615" s="54"/>
      <c r="M615" s="54"/>
      <c r="N615" s="5"/>
      <c r="O615" s="5"/>
    </row>
    <row r="616" spans="3:15" x14ac:dyDescent="0.25">
      <c r="C616" s="5"/>
      <c r="J616" s="54"/>
      <c r="K616" s="54"/>
      <c r="L616" s="54"/>
      <c r="M616" s="54"/>
      <c r="N616" s="5"/>
      <c r="O616" s="5"/>
    </row>
    <row r="617" spans="3:15" x14ac:dyDescent="0.25">
      <c r="C617" s="5"/>
      <c r="J617" s="54"/>
      <c r="K617" s="54"/>
      <c r="L617" s="54"/>
      <c r="M617" s="54"/>
      <c r="N617" s="5"/>
      <c r="O617" s="5"/>
    </row>
    <row r="618" spans="3:15" x14ac:dyDescent="0.25">
      <c r="C618" s="5"/>
      <c r="J618" s="54"/>
      <c r="K618" s="54"/>
      <c r="L618" s="54"/>
      <c r="M618" s="54"/>
      <c r="N618" s="5"/>
      <c r="O618" s="5"/>
    </row>
    <row r="619" spans="3:15" x14ac:dyDescent="0.25">
      <c r="C619" s="5"/>
      <c r="J619" s="54"/>
      <c r="K619" s="54"/>
      <c r="L619" s="54"/>
      <c r="M619" s="54"/>
      <c r="N619" s="5"/>
      <c r="O619" s="5"/>
    </row>
    <row r="620" spans="3:15" x14ac:dyDescent="0.25">
      <c r="C620" s="5"/>
      <c r="J620" s="54"/>
      <c r="K620" s="54"/>
      <c r="L620" s="54"/>
      <c r="M620" s="54"/>
      <c r="N620" s="5"/>
      <c r="O620" s="5"/>
    </row>
    <row r="621" spans="3:15" x14ac:dyDescent="0.25">
      <c r="C621" s="5"/>
      <c r="J621" s="54"/>
      <c r="K621" s="54"/>
      <c r="L621" s="54"/>
      <c r="M621" s="54"/>
      <c r="N621" s="5"/>
      <c r="O621" s="5"/>
    </row>
    <row r="622" spans="3:15" x14ac:dyDescent="0.25">
      <c r="C622" s="5"/>
      <c r="J622" s="54"/>
      <c r="K622" s="54"/>
      <c r="L622" s="54"/>
      <c r="M622" s="54"/>
      <c r="N622" s="5"/>
      <c r="O622" s="5"/>
    </row>
    <row r="623" spans="3:15" x14ac:dyDescent="0.25">
      <c r="C623" s="5"/>
      <c r="J623" s="54"/>
      <c r="K623" s="54"/>
      <c r="L623" s="54"/>
      <c r="M623" s="54"/>
      <c r="N623" s="5"/>
      <c r="O623" s="5"/>
    </row>
    <row r="624" spans="3:15" x14ac:dyDescent="0.25">
      <c r="C624" s="5"/>
      <c r="J624" s="54"/>
      <c r="K624" s="54"/>
      <c r="L624" s="54"/>
      <c r="M624" s="54"/>
      <c r="N624" s="5"/>
      <c r="O624" s="5"/>
    </row>
    <row r="625" spans="3:15" x14ac:dyDescent="0.25">
      <c r="C625" s="5"/>
      <c r="J625" s="54"/>
      <c r="K625" s="54"/>
      <c r="L625" s="54"/>
      <c r="M625" s="54"/>
      <c r="N625" s="5"/>
      <c r="O625" s="5"/>
    </row>
    <row r="626" spans="3:15" x14ac:dyDescent="0.25">
      <c r="C626" s="5"/>
      <c r="J626" s="54"/>
      <c r="K626" s="54"/>
      <c r="L626" s="54"/>
      <c r="M626" s="54"/>
      <c r="N626" s="5"/>
      <c r="O626" s="5"/>
    </row>
    <row r="627" spans="3:15" x14ac:dyDescent="0.25">
      <c r="C627" s="5"/>
      <c r="J627" s="54"/>
      <c r="K627" s="54"/>
      <c r="L627" s="54"/>
      <c r="M627" s="54"/>
      <c r="N627" s="5"/>
      <c r="O627" s="5"/>
    </row>
    <row r="628" spans="3:15" x14ac:dyDescent="0.25">
      <c r="C628" s="5"/>
      <c r="J628" s="54"/>
      <c r="K628" s="54"/>
      <c r="L628" s="54"/>
      <c r="M628" s="54"/>
      <c r="N628" s="5"/>
      <c r="O628" s="5"/>
    </row>
    <row r="629" spans="3:15" x14ac:dyDescent="0.25">
      <c r="C629" s="5"/>
      <c r="J629" s="54"/>
      <c r="K629" s="54"/>
      <c r="L629" s="54"/>
      <c r="M629" s="54"/>
      <c r="N629" s="5"/>
      <c r="O629" s="5"/>
    </row>
    <row r="630" spans="3:15" x14ac:dyDescent="0.25">
      <c r="C630" s="5"/>
      <c r="J630" s="54"/>
      <c r="K630" s="54"/>
      <c r="L630" s="54"/>
      <c r="M630" s="54"/>
      <c r="N630" s="5"/>
      <c r="O630" s="5"/>
    </row>
    <row r="631" spans="3:15" x14ac:dyDescent="0.25">
      <c r="C631" s="5"/>
      <c r="J631" s="54"/>
      <c r="K631" s="54"/>
      <c r="L631" s="54"/>
      <c r="M631" s="54"/>
      <c r="N631" s="5"/>
      <c r="O631" s="5"/>
    </row>
    <row r="632" spans="3:15" x14ac:dyDescent="0.25">
      <c r="C632" s="5"/>
      <c r="J632" s="54"/>
      <c r="K632" s="54"/>
      <c r="L632" s="54"/>
      <c r="M632" s="54"/>
      <c r="N632" s="5"/>
      <c r="O632" s="5"/>
    </row>
    <row r="633" spans="3:15" x14ac:dyDescent="0.25">
      <c r="C633" s="5"/>
      <c r="J633" s="54"/>
      <c r="K633" s="54"/>
      <c r="L633" s="54"/>
      <c r="M633" s="54"/>
      <c r="N633" s="5"/>
      <c r="O633" s="5"/>
    </row>
    <row r="634" spans="3:15" x14ac:dyDescent="0.25">
      <c r="C634" s="5"/>
      <c r="J634" s="54"/>
      <c r="K634" s="54"/>
      <c r="L634" s="54"/>
      <c r="M634" s="54"/>
      <c r="N634" s="5"/>
      <c r="O634" s="5"/>
    </row>
    <row r="635" spans="3:15" x14ac:dyDescent="0.25">
      <c r="C635" s="5"/>
      <c r="J635" s="54"/>
      <c r="K635" s="54"/>
      <c r="L635" s="54"/>
      <c r="M635" s="54"/>
      <c r="N635" s="5"/>
      <c r="O635" s="5"/>
    </row>
    <row r="636" spans="3:15" x14ac:dyDescent="0.25">
      <c r="C636" s="5"/>
      <c r="J636" s="54"/>
      <c r="K636" s="54"/>
      <c r="L636" s="54"/>
      <c r="M636" s="54"/>
      <c r="N636" s="5"/>
      <c r="O636" s="5"/>
    </row>
    <row r="637" spans="3:15" x14ac:dyDescent="0.25">
      <c r="C637" s="5"/>
      <c r="J637" s="54"/>
      <c r="K637" s="54"/>
      <c r="L637" s="54"/>
      <c r="M637" s="54"/>
      <c r="N637" s="5"/>
      <c r="O637" s="5"/>
    </row>
    <row r="638" spans="3:15" x14ac:dyDescent="0.25">
      <c r="C638" s="5"/>
      <c r="J638" s="54"/>
      <c r="K638" s="54"/>
      <c r="L638" s="54"/>
      <c r="M638" s="54"/>
      <c r="N638" s="5"/>
      <c r="O638" s="5"/>
    </row>
    <row r="639" spans="3:15" x14ac:dyDescent="0.25">
      <c r="C639" s="5"/>
      <c r="J639" s="54"/>
      <c r="K639" s="54"/>
      <c r="L639" s="54"/>
      <c r="M639" s="54"/>
      <c r="N639" s="5"/>
      <c r="O639" s="5"/>
    </row>
    <row r="640" spans="3:15" x14ac:dyDescent="0.25">
      <c r="C640" s="5"/>
      <c r="J640" s="54"/>
      <c r="K640" s="54"/>
      <c r="L640" s="54"/>
      <c r="M640" s="54"/>
      <c r="N640" s="5"/>
      <c r="O640" s="5"/>
    </row>
    <row r="641" spans="3:15" x14ac:dyDescent="0.25">
      <c r="C641" s="5"/>
      <c r="J641" s="54"/>
      <c r="K641" s="54"/>
      <c r="L641" s="54"/>
      <c r="M641" s="54"/>
      <c r="N641" s="5"/>
      <c r="O641" s="5"/>
    </row>
    <row r="642" spans="3:15" x14ac:dyDescent="0.25">
      <c r="C642" s="5"/>
      <c r="J642" s="54"/>
      <c r="K642" s="54"/>
      <c r="L642" s="54"/>
      <c r="M642" s="54"/>
      <c r="N642" s="5"/>
      <c r="O642" s="5"/>
    </row>
    <row r="643" spans="3:15" x14ac:dyDescent="0.25">
      <c r="C643" s="5"/>
      <c r="J643" s="54"/>
      <c r="K643" s="54"/>
      <c r="L643" s="54"/>
      <c r="M643" s="54"/>
      <c r="N643" s="5"/>
      <c r="O643" s="5"/>
    </row>
    <row r="644" spans="3:15" x14ac:dyDescent="0.25">
      <c r="C644" s="5"/>
      <c r="J644" s="54"/>
      <c r="K644" s="54"/>
      <c r="L644" s="54"/>
      <c r="M644" s="54"/>
      <c r="N644" s="5"/>
      <c r="O644" s="5"/>
    </row>
    <row r="645" spans="3:15" x14ac:dyDescent="0.25">
      <c r="C645" s="5"/>
      <c r="J645" s="54"/>
      <c r="K645" s="54"/>
      <c r="L645" s="54"/>
      <c r="M645" s="54"/>
      <c r="N645" s="5"/>
      <c r="O645" s="5"/>
    </row>
    <row r="646" spans="3:15" x14ac:dyDescent="0.25">
      <c r="C646" s="5"/>
      <c r="J646" s="54"/>
      <c r="K646" s="54"/>
      <c r="L646" s="54"/>
      <c r="M646" s="54"/>
      <c r="N646" s="5"/>
      <c r="O646" s="5"/>
    </row>
    <row r="647" spans="3:15" x14ac:dyDescent="0.25">
      <c r="C647" s="5"/>
      <c r="J647" s="54"/>
      <c r="K647" s="54"/>
      <c r="L647" s="54"/>
      <c r="M647" s="54"/>
      <c r="N647" s="5"/>
      <c r="O647" s="5"/>
    </row>
    <row r="648" spans="3:15" x14ac:dyDescent="0.25">
      <c r="C648" s="5"/>
      <c r="J648" s="54"/>
      <c r="K648" s="54"/>
      <c r="L648" s="54"/>
      <c r="M648" s="54"/>
      <c r="N648" s="5"/>
      <c r="O648" s="5"/>
    </row>
    <row r="649" spans="3:15" x14ac:dyDescent="0.25">
      <c r="C649" s="5"/>
      <c r="J649" s="54"/>
      <c r="K649" s="54"/>
      <c r="L649" s="54"/>
      <c r="M649" s="54"/>
      <c r="N649" s="5"/>
      <c r="O649" s="5"/>
    </row>
    <row r="650" spans="3:15" x14ac:dyDescent="0.25">
      <c r="C650" s="5"/>
      <c r="J650" s="54"/>
      <c r="K650" s="54"/>
      <c r="L650" s="54"/>
      <c r="M650" s="54"/>
      <c r="N650" s="5"/>
      <c r="O650" s="5"/>
    </row>
    <row r="651" spans="3:15" x14ac:dyDescent="0.25">
      <c r="C651" s="5"/>
      <c r="J651" s="54"/>
      <c r="K651" s="54"/>
      <c r="L651" s="54"/>
      <c r="M651" s="54"/>
      <c r="N651" s="5"/>
      <c r="O651" s="5"/>
    </row>
    <row r="652" spans="3:15" x14ac:dyDescent="0.25">
      <c r="C652" s="5"/>
      <c r="J652" s="54"/>
      <c r="K652" s="54"/>
      <c r="L652" s="54"/>
      <c r="M652" s="54"/>
      <c r="N652" s="5"/>
      <c r="O652" s="5"/>
    </row>
    <row r="653" spans="3:15" x14ac:dyDescent="0.25">
      <c r="C653" s="5"/>
      <c r="J653" s="54"/>
      <c r="K653" s="54"/>
      <c r="L653" s="54"/>
      <c r="M653" s="54"/>
      <c r="N653" s="5"/>
      <c r="O653" s="5"/>
    </row>
    <row r="654" spans="3:15" x14ac:dyDescent="0.25">
      <c r="C654" s="5"/>
      <c r="J654" s="54"/>
      <c r="K654" s="54"/>
      <c r="L654" s="54"/>
      <c r="M654" s="54"/>
      <c r="N654" s="5"/>
      <c r="O654" s="5"/>
    </row>
    <row r="655" spans="3:15" x14ac:dyDescent="0.25">
      <c r="C655" s="5"/>
      <c r="J655" s="54"/>
      <c r="K655" s="54"/>
      <c r="L655" s="54"/>
      <c r="M655" s="54"/>
      <c r="N655" s="5"/>
      <c r="O655" s="5"/>
    </row>
    <row r="656" spans="3:15" x14ac:dyDescent="0.25">
      <c r="C656" s="5"/>
      <c r="J656" s="54"/>
      <c r="K656" s="54"/>
      <c r="L656" s="54"/>
      <c r="M656" s="54"/>
      <c r="N656" s="5"/>
      <c r="O656" s="5"/>
    </row>
    <row r="657" spans="3:15" x14ac:dyDescent="0.25">
      <c r="C657" s="5"/>
      <c r="J657" s="54"/>
      <c r="K657" s="54"/>
      <c r="L657" s="54"/>
      <c r="M657" s="54"/>
      <c r="N657" s="5"/>
      <c r="O657" s="5"/>
    </row>
    <row r="658" spans="3:15" x14ac:dyDescent="0.25">
      <c r="C658" s="5"/>
      <c r="J658" s="54"/>
      <c r="K658" s="54"/>
      <c r="L658" s="54"/>
      <c r="M658" s="54"/>
      <c r="N658" s="5"/>
      <c r="O658" s="5"/>
    </row>
    <row r="659" spans="3:15" x14ac:dyDescent="0.25">
      <c r="C659" s="5"/>
      <c r="J659" s="54"/>
      <c r="K659" s="54"/>
      <c r="L659" s="54"/>
      <c r="M659" s="54"/>
      <c r="N659" s="5"/>
      <c r="O659" s="5"/>
    </row>
    <row r="660" spans="3:15" x14ac:dyDescent="0.25">
      <c r="C660" s="5"/>
      <c r="J660" s="54"/>
      <c r="K660" s="54"/>
      <c r="L660" s="54"/>
      <c r="M660" s="54"/>
      <c r="N660" s="5"/>
      <c r="O660" s="5"/>
    </row>
    <row r="661" spans="3:15" x14ac:dyDescent="0.25">
      <c r="C661" s="5"/>
      <c r="J661" s="54"/>
      <c r="K661" s="54"/>
      <c r="L661" s="54"/>
      <c r="M661" s="54"/>
      <c r="N661" s="5"/>
      <c r="O661" s="5"/>
    </row>
    <row r="662" spans="3:15" x14ac:dyDescent="0.25">
      <c r="C662" s="5"/>
      <c r="J662" s="54"/>
      <c r="K662" s="54"/>
      <c r="L662" s="54"/>
      <c r="M662" s="54"/>
      <c r="N662" s="5"/>
      <c r="O662" s="5"/>
    </row>
    <row r="663" spans="3:15" x14ac:dyDescent="0.25">
      <c r="C663" s="5"/>
      <c r="J663" s="54"/>
      <c r="K663" s="54"/>
      <c r="L663" s="54"/>
      <c r="M663" s="54"/>
      <c r="N663" s="5"/>
      <c r="O663" s="5"/>
    </row>
    <row r="664" spans="3:15" x14ac:dyDescent="0.25">
      <c r="C664" s="5"/>
      <c r="J664" s="54"/>
      <c r="K664" s="54"/>
      <c r="L664" s="54"/>
      <c r="M664" s="54"/>
      <c r="N664" s="5"/>
      <c r="O664" s="5"/>
    </row>
    <row r="665" spans="3:15" x14ac:dyDescent="0.25">
      <c r="C665" s="5"/>
      <c r="J665" s="54"/>
      <c r="K665" s="54"/>
      <c r="L665" s="54"/>
      <c r="M665" s="54"/>
      <c r="N665" s="5"/>
      <c r="O665" s="5"/>
    </row>
    <row r="666" spans="3:15" x14ac:dyDescent="0.25">
      <c r="C666" s="5"/>
      <c r="J666" s="54"/>
      <c r="K666" s="54"/>
      <c r="L666" s="54"/>
      <c r="M666" s="54"/>
      <c r="N666" s="5"/>
      <c r="O666" s="5"/>
    </row>
    <row r="667" spans="3:15" x14ac:dyDescent="0.25">
      <c r="C667" s="5"/>
      <c r="J667" s="54"/>
      <c r="K667" s="54"/>
      <c r="L667" s="54"/>
      <c r="M667" s="54"/>
      <c r="N667" s="5"/>
      <c r="O667" s="5"/>
    </row>
    <row r="668" spans="3:15" x14ac:dyDescent="0.25">
      <c r="C668" s="5"/>
      <c r="J668" s="54"/>
      <c r="K668" s="54"/>
      <c r="L668" s="54"/>
      <c r="M668" s="54"/>
      <c r="N668" s="5"/>
      <c r="O668" s="5"/>
    </row>
    <row r="669" spans="3:15" x14ac:dyDescent="0.25">
      <c r="C669" s="5"/>
      <c r="J669" s="54"/>
      <c r="K669" s="54"/>
      <c r="L669" s="54"/>
      <c r="M669" s="54"/>
      <c r="N669" s="5"/>
      <c r="O669" s="5"/>
    </row>
    <row r="670" spans="3:15" x14ac:dyDescent="0.25">
      <c r="C670" s="5"/>
      <c r="J670" s="54"/>
      <c r="K670" s="54"/>
      <c r="L670" s="54"/>
      <c r="M670" s="54"/>
      <c r="N670" s="5"/>
      <c r="O670" s="5"/>
    </row>
    <row r="671" spans="3:15" x14ac:dyDescent="0.25">
      <c r="C671" s="5"/>
      <c r="J671" s="54"/>
      <c r="K671" s="54"/>
      <c r="L671" s="54"/>
      <c r="M671" s="54"/>
      <c r="N671" s="5"/>
      <c r="O671" s="5"/>
    </row>
    <row r="672" spans="3:15" x14ac:dyDescent="0.25">
      <c r="C672" s="5"/>
      <c r="J672" s="54"/>
      <c r="K672" s="54"/>
      <c r="L672" s="54"/>
      <c r="M672" s="54"/>
      <c r="N672" s="5"/>
      <c r="O672" s="5"/>
    </row>
    <row r="673" spans="3:15" x14ac:dyDescent="0.25">
      <c r="C673" s="5"/>
      <c r="J673" s="54"/>
      <c r="K673" s="54"/>
      <c r="L673" s="54"/>
      <c r="M673" s="54"/>
      <c r="N673" s="5"/>
      <c r="O673" s="5"/>
    </row>
    <row r="674" spans="3:15" x14ac:dyDescent="0.25">
      <c r="C674" s="5"/>
      <c r="J674" s="54"/>
      <c r="K674" s="54"/>
      <c r="L674" s="54"/>
      <c r="M674" s="54"/>
      <c r="N674" s="5"/>
      <c r="O674" s="5"/>
    </row>
    <row r="675" spans="3:15" x14ac:dyDescent="0.25">
      <c r="C675" s="5"/>
      <c r="J675" s="54"/>
      <c r="K675" s="54"/>
      <c r="L675" s="54"/>
      <c r="M675" s="54"/>
      <c r="N675" s="5"/>
      <c r="O675" s="5"/>
    </row>
    <row r="676" spans="3:15" x14ac:dyDescent="0.25">
      <c r="C676" s="5"/>
      <c r="J676" s="54"/>
      <c r="K676" s="54"/>
      <c r="L676" s="54"/>
      <c r="M676" s="54"/>
      <c r="N676" s="5"/>
      <c r="O676" s="5"/>
    </row>
    <row r="677" spans="3:15" x14ac:dyDescent="0.25">
      <c r="C677" s="5"/>
      <c r="J677" s="54"/>
      <c r="K677" s="54"/>
      <c r="L677" s="54"/>
      <c r="M677" s="54"/>
      <c r="N677" s="5"/>
      <c r="O677" s="5"/>
    </row>
    <row r="678" spans="3:15" x14ac:dyDescent="0.25">
      <c r="C678" s="5"/>
      <c r="J678" s="54"/>
      <c r="K678" s="54"/>
      <c r="L678" s="54"/>
      <c r="M678" s="54"/>
      <c r="N678" s="5"/>
      <c r="O678" s="5"/>
    </row>
    <row r="679" spans="3:15" x14ac:dyDescent="0.25">
      <c r="C679" s="5"/>
      <c r="J679" s="54"/>
      <c r="K679" s="54"/>
      <c r="L679" s="54"/>
      <c r="M679" s="54"/>
      <c r="N679" s="5"/>
      <c r="O679" s="5"/>
    </row>
    <row r="680" spans="3:15" x14ac:dyDescent="0.25">
      <c r="C680" s="5"/>
      <c r="J680" s="54"/>
      <c r="K680" s="54"/>
      <c r="L680" s="54"/>
      <c r="M680" s="54"/>
      <c r="N680" s="5"/>
      <c r="O680" s="5"/>
    </row>
    <row r="681" spans="3:15" x14ac:dyDescent="0.25">
      <c r="C681" s="5"/>
      <c r="J681" s="54"/>
      <c r="K681" s="54"/>
      <c r="L681" s="54"/>
      <c r="M681" s="54"/>
      <c r="N681" s="5"/>
      <c r="O681" s="5"/>
    </row>
    <row r="682" spans="3:15" x14ac:dyDescent="0.25">
      <c r="C682" s="5"/>
      <c r="J682" s="54"/>
      <c r="K682" s="54"/>
      <c r="L682" s="54"/>
      <c r="M682" s="54"/>
      <c r="N682" s="5"/>
      <c r="O682" s="5"/>
    </row>
    <row r="683" spans="3:15" x14ac:dyDescent="0.25">
      <c r="C683" s="5"/>
      <c r="J683" s="54"/>
      <c r="K683" s="54"/>
      <c r="L683" s="54"/>
      <c r="M683" s="54"/>
      <c r="N683" s="5"/>
      <c r="O683" s="5"/>
    </row>
    <row r="684" spans="3:15" x14ac:dyDescent="0.25">
      <c r="C684" s="5"/>
      <c r="J684" s="54"/>
      <c r="K684" s="54"/>
      <c r="L684" s="54"/>
      <c r="M684" s="54"/>
      <c r="N684" s="5"/>
      <c r="O684" s="5"/>
    </row>
    <row r="685" spans="3:15" x14ac:dyDescent="0.25">
      <c r="C685" s="5"/>
      <c r="J685" s="54"/>
      <c r="K685" s="54"/>
      <c r="L685" s="54"/>
      <c r="M685" s="54"/>
      <c r="N685" s="5"/>
      <c r="O685" s="5"/>
    </row>
    <row r="686" spans="3:15" x14ac:dyDescent="0.25">
      <c r="C686" s="5"/>
      <c r="J686" s="54"/>
      <c r="K686" s="54"/>
      <c r="L686" s="54"/>
      <c r="M686" s="54"/>
      <c r="N686" s="5"/>
      <c r="O686" s="5"/>
    </row>
    <row r="687" spans="3:15" x14ac:dyDescent="0.25">
      <c r="C687" s="5"/>
      <c r="J687" s="54"/>
      <c r="K687" s="54"/>
      <c r="L687" s="54"/>
      <c r="M687" s="54"/>
      <c r="N687" s="5"/>
      <c r="O687" s="5"/>
    </row>
    <row r="688" spans="3:15" x14ac:dyDescent="0.25">
      <c r="C688" s="5"/>
      <c r="J688" s="54"/>
      <c r="K688" s="54"/>
      <c r="L688" s="54"/>
      <c r="M688" s="54"/>
      <c r="N688" s="5"/>
      <c r="O688" s="5"/>
    </row>
    <row r="689" spans="3:15" x14ac:dyDescent="0.25">
      <c r="C689" s="5"/>
      <c r="J689" s="54"/>
      <c r="K689" s="54"/>
      <c r="L689" s="54"/>
      <c r="M689" s="54"/>
      <c r="N689" s="5"/>
      <c r="O689" s="5"/>
    </row>
    <row r="690" spans="3:15" x14ac:dyDescent="0.25">
      <c r="C690" s="5"/>
      <c r="J690" s="54"/>
      <c r="K690" s="54"/>
      <c r="L690" s="54"/>
      <c r="M690" s="54"/>
      <c r="N690" s="5"/>
      <c r="O690" s="5"/>
    </row>
    <row r="691" spans="3:15" x14ac:dyDescent="0.25">
      <c r="C691" s="5"/>
      <c r="J691" s="54"/>
      <c r="K691" s="54"/>
      <c r="L691" s="54"/>
      <c r="M691" s="54"/>
      <c r="N691" s="5"/>
      <c r="O691" s="5"/>
    </row>
    <row r="692" spans="3:15" x14ac:dyDescent="0.25">
      <c r="C692" s="5"/>
      <c r="J692" s="54"/>
      <c r="K692" s="54"/>
      <c r="L692" s="54"/>
      <c r="M692" s="54"/>
      <c r="N692" s="5"/>
      <c r="O692" s="5"/>
    </row>
    <row r="693" spans="3:15" x14ac:dyDescent="0.25">
      <c r="C693" s="5"/>
      <c r="J693" s="54"/>
      <c r="K693" s="54"/>
      <c r="L693" s="54"/>
      <c r="M693" s="54"/>
      <c r="N693" s="5"/>
      <c r="O693" s="5"/>
    </row>
    <row r="694" spans="3:15" x14ac:dyDescent="0.25">
      <c r="C694" s="5"/>
      <c r="J694" s="54"/>
      <c r="K694" s="54"/>
      <c r="L694" s="54"/>
      <c r="M694" s="54"/>
      <c r="N694" s="5"/>
      <c r="O694" s="5"/>
    </row>
    <row r="695" spans="3:15" x14ac:dyDescent="0.25">
      <c r="C695" s="5"/>
      <c r="J695" s="54"/>
      <c r="K695" s="54"/>
      <c r="L695" s="54"/>
      <c r="M695" s="54"/>
      <c r="N695" s="5"/>
      <c r="O695" s="5"/>
    </row>
    <row r="696" spans="3:15" x14ac:dyDescent="0.25">
      <c r="C696" s="5"/>
      <c r="J696" s="54"/>
      <c r="K696" s="54"/>
      <c r="L696" s="54"/>
      <c r="M696" s="54"/>
      <c r="N696" s="5"/>
      <c r="O696" s="5"/>
    </row>
    <row r="697" spans="3:15" x14ac:dyDescent="0.25">
      <c r="C697" s="5"/>
      <c r="J697" s="54"/>
      <c r="K697" s="54"/>
      <c r="L697" s="54"/>
      <c r="M697" s="54"/>
      <c r="N697" s="5"/>
      <c r="O697" s="5"/>
    </row>
    <row r="698" spans="3:15" x14ac:dyDescent="0.25">
      <c r="C698" s="5"/>
      <c r="J698" s="54"/>
      <c r="K698" s="54"/>
      <c r="L698" s="54"/>
      <c r="M698" s="54"/>
      <c r="N698" s="5"/>
      <c r="O698" s="5"/>
    </row>
    <row r="699" spans="3:15" x14ac:dyDescent="0.25">
      <c r="C699" s="5"/>
      <c r="J699" s="54"/>
      <c r="K699" s="54"/>
      <c r="L699" s="54"/>
      <c r="M699" s="54"/>
      <c r="N699" s="5"/>
      <c r="O699" s="5"/>
    </row>
    <row r="700" spans="3:15" x14ac:dyDescent="0.25">
      <c r="C700" s="5"/>
      <c r="J700" s="54"/>
      <c r="K700" s="54"/>
      <c r="L700" s="54"/>
      <c r="M700" s="54"/>
      <c r="N700" s="5"/>
      <c r="O700" s="5"/>
    </row>
    <row r="701" spans="3:15" x14ac:dyDescent="0.25">
      <c r="C701" s="5"/>
      <c r="J701" s="54"/>
      <c r="K701" s="54"/>
      <c r="L701" s="54"/>
      <c r="M701" s="54"/>
      <c r="N701" s="5"/>
      <c r="O701" s="5"/>
    </row>
    <row r="702" spans="3:15" x14ac:dyDescent="0.25">
      <c r="C702" s="5"/>
      <c r="J702" s="54"/>
      <c r="K702" s="54"/>
      <c r="L702" s="54"/>
      <c r="M702" s="54"/>
      <c r="N702" s="5"/>
      <c r="O702" s="5"/>
    </row>
    <row r="703" spans="3:15" x14ac:dyDescent="0.25">
      <c r="C703" s="5"/>
      <c r="J703" s="54"/>
      <c r="K703" s="54"/>
      <c r="L703" s="54"/>
      <c r="M703" s="54"/>
      <c r="N703" s="5"/>
      <c r="O703" s="5"/>
    </row>
    <row r="704" spans="3:15" x14ac:dyDescent="0.25">
      <c r="C704" s="5"/>
      <c r="J704" s="54"/>
      <c r="K704" s="54"/>
      <c r="L704" s="54"/>
      <c r="M704" s="54"/>
      <c r="N704" s="5"/>
      <c r="O704" s="5"/>
    </row>
    <row r="705" spans="3:15" x14ac:dyDescent="0.25">
      <c r="C705" s="5"/>
      <c r="J705" s="54"/>
      <c r="K705" s="54"/>
      <c r="L705" s="54"/>
      <c r="M705" s="54"/>
      <c r="N705" s="5"/>
      <c r="O705" s="5"/>
    </row>
    <row r="706" spans="3:15" x14ac:dyDescent="0.25">
      <c r="C706" s="5"/>
      <c r="J706" s="54"/>
      <c r="K706" s="54"/>
      <c r="L706" s="54"/>
      <c r="M706" s="54"/>
      <c r="N706" s="5"/>
      <c r="O706" s="5"/>
    </row>
    <row r="707" spans="3:15" x14ac:dyDescent="0.25">
      <c r="C707" s="5"/>
      <c r="J707" s="54"/>
      <c r="K707" s="54"/>
      <c r="L707" s="54"/>
      <c r="M707" s="54"/>
      <c r="N707" s="5"/>
      <c r="O707" s="5"/>
    </row>
    <row r="708" spans="3:15" x14ac:dyDescent="0.25">
      <c r="C708" s="5"/>
      <c r="J708" s="54"/>
      <c r="K708" s="54"/>
      <c r="L708" s="54"/>
      <c r="M708" s="54"/>
      <c r="N708" s="5"/>
      <c r="O708" s="5"/>
    </row>
    <row r="709" spans="3:15" x14ac:dyDescent="0.25">
      <c r="C709" s="5"/>
      <c r="J709" s="54"/>
      <c r="K709" s="54"/>
      <c r="L709" s="54"/>
      <c r="M709" s="54"/>
      <c r="N709" s="5"/>
      <c r="O709" s="5"/>
    </row>
    <row r="710" spans="3:15" x14ac:dyDescent="0.25">
      <c r="C710" s="5"/>
      <c r="J710" s="54"/>
      <c r="K710" s="54"/>
      <c r="L710" s="54"/>
      <c r="M710" s="54"/>
      <c r="N710" s="5"/>
      <c r="O710" s="5"/>
    </row>
    <row r="711" spans="3:15" x14ac:dyDescent="0.25">
      <c r="C711" s="5"/>
      <c r="J711" s="54"/>
      <c r="K711" s="54"/>
      <c r="L711" s="54"/>
      <c r="M711" s="54"/>
      <c r="N711" s="5"/>
      <c r="O711" s="5"/>
    </row>
    <row r="712" spans="3:15" x14ac:dyDescent="0.25">
      <c r="C712" s="5"/>
      <c r="J712" s="54"/>
      <c r="K712" s="54"/>
      <c r="L712" s="54"/>
      <c r="M712" s="54"/>
      <c r="N712" s="5"/>
      <c r="O712" s="5"/>
    </row>
    <row r="713" spans="3:15" x14ac:dyDescent="0.25">
      <c r="C713" s="5"/>
      <c r="J713" s="54"/>
      <c r="K713" s="54"/>
      <c r="L713" s="54"/>
      <c r="M713" s="54"/>
      <c r="N713" s="5"/>
      <c r="O713" s="5"/>
    </row>
    <row r="714" spans="3:15" x14ac:dyDescent="0.25">
      <c r="C714" s="5"/>
      <c r="J714" s="54"/>
      <c r="K714" s="54"/>
      <c r="L714" s="54"/>
      <c r="M714" s="54"/>
      <c r="N714" s="5"/>
      <c r="O714" s="5"/>
    </row>
    <row r="715" spans="3:15" x14ac:dyDescent="0.25">
      <c r="C715" s="5"/>
      <c r="J715" s="54"/>
      <c r="K715" s="54"/>
      <c r="L715" s="54"/>
      <c r="M715" s="54"/>
      <c r="N715" s="5"/>
      <c r="O715" s="5"/>
    </row>
    <row r="716" spans="3:15" x14ac:dyDescent="0.25">
      <c r="C716" s="5"/>
      <c r="J716" s="54"/>
      <c r="K716" s="54"/>
      <c r="L716" s="54"/>
      <c r="M716" s="54"/>
      <c r="N716" s="5"/>
      <c r="O716" s="5"/>
    </row>
    <row r="717" spans="3:15" x14ac:dyDescent="0.25">
      <c r="C717" s="5"/>
      <c r="J717" s="54"/>
      <c r="K717" s="54"/>
      <c r="L717" s="54"/>
      <c r="M717" s="54"/>
      <c r="N717" s="5"/>
      <c r="O717" s="5"/>
    </row>
    <row r="718" spans="3:15" x14ac:dyDescent="0.25">
      <c r="C718" s="5"/>
      <c r="J718" s="54"/>
      <c r="K718" s="54"/>
      <c r="L718" s="54"/>
      <c r="M718" s="54"/>
      <c r="N718" s="5"/>
      <c r="O718" s="5"/>
    </row>
    <row r="719" spans="3:15" x14ac:dyDescent="0.25">
      <c r="C719" s="5"/>
      <c r="J719" s="54"/>
      <c r="K719" s="54"/>
      <c r="L719" s="54"/>
      <c r="M719" s="54"/>
      <c r="N719" s="5"/>
      <c r="O719" s="5"/>
    </row>
    <row r="720" spans="3:15" x14ac:dyDescent="0.25">
      <c r="C720" s="5"/>
      <c r="J720" s="54"/>
      <c r="K720" s="54"/>
      <c r="L720" s="54"/>
      <c r="M720" s="54"/>
      <c r="N720" s="5"/>
      <c r="O720" s="5"/>
    </row>
    <row r="721" spans="3:15" x14ac:dyDescent="0.25">
      <c r="C721" s="5"/>
      <c r="J721" s="54"/>
      <c r="K721" s="54"/>
      <c r="L721" s="54"/>
      <c r="M721" s="54"/>
      <c r="N721" s="5"/>
      <c r="O721" s="5"/>
    </row>
    <row r="722" spans="3:15" x14ac:dyDescent="0.25">
      <c r="C722" s="5"/>
      <c r="J722" s="54"/>
      <c r="K722" s="54"/>
      <c r="L722" s="54"/>
      <c r="M722" s="54"/>
      <c r="N722" s="5"/>
      <c r="O722" s="5"/>
    </row>
    <row r="723" spans="3:15" x14ac:dyDescent="0.25">
      <c r="C723" s="5"/>
      <c r="J723" s="54"/>
      <c r="K723" s="54"/>
      <c r="L723" s="54"/>
      <c r="M723" s="54"/>
      <c r="N723" s="5"/>
      <c r="O723" s="5"/>
    </row>
    <row r="724" spans="3:15" x14ac:dyDescent="0.25">
      <c r="C724" s="5"/>
      <c r="J724" s="54"/>
      <c r="K724" s="54"/>
      <c r="L724" s="54"/>
      <c r="M724" s="54"/>
      <c r="N724" s="5"/>
      <c r="O724" s="5"/>
    </row>
    <row r="725" spans="3:15" x14ac:dyDescent="0.25">
      <c r="C725" s="5"/>
      <c r="J725" s="54"/>
      <c r="K725" s="54"/>
      <c r="L725" s="54"/>
      <c r="M725" s="54"/>
      <c r="N725" s="5"/>
      <c r="O725" s="5"/>
    </row>
    <row r="726" spans="3:15" x14ac:dyDescent="0.25">
      <c r="C726" s="5"/>
      <c r="J726" s="54"/>
      <c r="K726" s="54"/>
      <c r="L726" s="54"/>
      <c r="M726" s="54"/>
      <c r="N726" s="5"/>
      <c r="O726" s="5"/>
    </row>
    <row r="727" spans="3:15" x14ac:dyDescent="0.25">
      <c r="C727" s="5"/>
      <c r="J727" s="54"/>
      <c r="K727" s="54"/>
      <c r="L727" s="54"/>
      <c r="M727" s="54"/>
      <c r="N727" s="5"/>
      <c r="O727" s="5"/>
    </row>
    <row r="728" spans="3:15" x14ac:dyDescent="0.25">
      <c r="C728" s="5"/>
      <c r="J728" s="54"/>
      <c r="K728" s="54"/>
      <c r="L728" s="54"/>
      <c r="M728" s="54"/>
      <c r="N728" s="5"/>
      <c r="O728" s="5"/>
    </row>
    <row r="729" spans="3:15" x14ac:dyDescent="0.25">
      <c r="C729" s="5"/>
      <c r="J729" s="54"/>
      <c r="K729" s="54"/>
      <c r="L729" s="54"/>
      <c r="M729" s="54"/>
      <c r="N729" s="5"/>
      <c r="O729" s="5"/>
    </row>
    <row r="730" spans="3:15" x14ac:dyDescent="0.25">
      <c r="C730" s="5"/>
      <c r="J730" s="54"/>
      <c r="K730" s="54"/>
      <c r="L730" s="54"/>
      <c r="M730" s="54"/>
      <c r="N730" s="5"/>
      <c r="O730" s="5"/>
    </row>
    <row r="731" spans="3:15" x14ac:dyDescent="0.25">
      <c r="C731" s="5"/>
      <c r="J731" s="54"/>
      <c r="K731" s="54"/>
      <c r="L731" s="54"/>
      <c r="M731" s="54"/>
      <c r="N731" s="5"/>
      <c r="O731" s="5"/>
    </row>
    <row r="732" spans="3:15" x14ac:dyDescent="0.25">
      <c r="C732" s="5"/>
      <c r="J732" s="54"/>
      <c r="K732" s="54"/>
      <c r="L732" s="54"/>
      <c r="M732" s="54"/>
      <c r="N732" s="5"/>
      <c r="O732" s="5"/>
    </row>
    <row r="733" spans="3:15" x14ac:dyDescent="0.25">
      <c r="C733" s="5"/>
      <c r="J733" s="54"/>
      <c r="K733" s="54"/>
      <c r="L733" s="54"/>
      <c r="M733" s="54"/>
      <c r="N733" s="5"/>
      <c r="O733" s="5"/>
    </row>
    <row r="734" spans="3:15" x14ac:dyDescent="0.25">
      <c r="C734" s="5"/>
      <c r="J734" s="54"/>
      <c r="K734" s="54"/>
      <c r="L734" s="54"/>
      <c r="M734" s="54"/>
      <c r="N734" s="5"/>
      <c r="O734" s="5"/>
    </row>
    <row r="735" spans="3:15" x14ac:dyDescent="0.25">
      <c r="C735" s="5"/>
      <c r="J735" s="54"/>
      <c r="K735" s="54"/>
      <c r="L735" s="54"/>
      <c r="M735" s="54"/>
      <c r="N735" s="5"/>
      <c r="O735" s="5"/>
    </row>
    <row r="736" spans="3:15" x14ac:dyDescent="0.25">
      <c r="C736" s="5"/>
      <c r="J736" s="54"/>
      <c r="K736" s="54"/>
      <c r="L736" s="54"/>
      <c r="M736" s="54"/>
      <c r="N736" s="5"/>
      <c r="O736" s="5"/>
    </row>
    <row r="737" spans="3:15" x14ac:dyDescent="0.25">
      <c r="C737" s="5"/>
      <c r="J737" s="54"/>
      <c r="K737" s="54"/>
      <c r="L737" s="54"/>
      <c r="M737" s="54"/>
      <c r="N737" s="5"/>
      <c r="O737" s="5"/>
    </row>
    <row r="738" spans="3:15" x14ac:dyDescent="0.25">
      <c r="C738" s="5"/>
      <c r="J738" s="54"/>
      <c r="K738" s="54"/>
      <c r="L738" s="54"/>
      <c r="M738" s="54"/>
      <c r="N738" s="5"/>
      <c r="O738" s="5"/>
    </row>
    <row r="739" spans="3:15" x14ac:dyDescent="0.25">
      <c r="C739" s="5"/>
      <c r="J739" s="54"/>
      <c r="K739" s="54"/>
      <c r="L739" s="54"/>
      <c r="M739" s="54"/>
      <c r="N739" s="5"/>
      <c r="O739" s="5"/>
    </row>
    <row r="740" spans="3:15" x14ac:dyDescent="0.25">
      <c r="C740" s="5"/>
      <c r="J740" s="54"/>
      <c r="K740" s="54"/>
      <c r="L740" s="54"/>
      <c r="M740" s="54"/>
      <c r="N740" s="5"/>
      <c r="O740" s="5"/>
    </row>
    <row r="741" spans="3:15" x14ac:dyDescent="0.25">
      <c r="C741" s="5"/>
      <c r="J741" s="54"/>
      <c r="K741" s="54"/>
      <c r="L741" s="54"/>
      <c r="M741" s="54"/>
      <c r="N741" s="5"/>
      <c r="O741" s="5"/>
    </row>
    <row r="742" spans="3:15" x14ac:dyDescent="0.25">
      <c r="C742" s="5"/>
      <c r="J742" s="54"/>
      <c r="K742" s="54"/>
      <c r="L742" s="54"/>
      <c r="M742" s="54"/>
      <c r="N742" s="5"/>
      <c r="O742" s="5"/>
    </row>
    <row r="743" spans="3:15" x14ac:dyDescent="0.25">
      <c r="C743" s="5"/>
      <c r="J743" s="54"/>
      <c r="K743" s="54"/>
      <c r="L743" s="54"/>
      <c r="M743" s="54"/>
      <c r="N743" s="5"/>
      <c r="O743" s="5"/>
    </row>
    <row r="744" spans="3:15" x14ac:dyDescent="0.25">
      <c r="C744" s="5"/>
      <c r="J744" s="54"/>
      <c r="K744" s="54"/>
      <c r="L744" s="54"/>
      <c r="M744" s="54"/>
      <c r="N744" s="5"/>
      <c r="O744" s="5"/>
    </row>
    <row r="745" spans="3:15" x14ac:dyDescent="0.25">
      <c r="C745" s="5"/>
      <c r="J745" s="54"/>
      <c r="K745" s="54"/>
      <c r="L745" s="54"/>
      <c r="M745" s="54"/>
      <c r="N745" s="5"/>
      <c r="O745" s="5"/>
    </row>
    <row r="746" spans="3:15" x14ac:dyDescent="0.25">
      <c r="C746" s="5"/>
      <c r="J746" s="54"/>
      <c r="K746" s="54"/>
      <c r="L746" s="54"/>
      <c r="M746" s="54"/>
      <c r="N746" s="5"/>
      <c r="O746" s="5"/>
    </row>
    <row r="747" spans="3:15" x14ac:dyDescent="0.25">
      <c r="C747" s="5"/>
      <c r="J747" s="54"/>
      <c r="K747" s="54"/>
      <c r="L747" s="54"/>
      <c r="M747" s="54"/>
      <c r="N747" s="5"/>
      <c r="O747" s="5"/>
    </row>
    <row r="748" spans="3:15" x14ac:dyDescent="0.25">
      <c r="C748" s="5"/>
      <c r="J748" s="54"/>
      <c r="K748" s="54"/>
      <c r="L748" s="54"/>
      <c r="M748" s="54"/>
      <c r="N748" s="5"/>
      <c r="O748" s="5"/>
    </row>
    <row r="749" spans="3:15" x14ac:dyDescent="0.25">
      <c r="C749" s="5"/>
      <c r="J749" s="54"/>
      <c r="K749" s="54"/>
      <c r="L749" s="54"/>
      <c r="M749" s="54"/>
      <c r="N749" s="5"/>
      <c r="O749" s="5"/>
    </row>
    <row r="750" spans="3:15" x14ac:dyDescent="0.25">
      <c r="C750" s="5"/>
      <c r="J750" s="54"/>
      <c r="K750" s="54"/>
      <c r="L750" s="54"/>
      <c r="M750" s="54"/>
      <c r="N750" s="5"/>
      <c r="O750" s="5"/>
    </row>
    <row r="751" spans="3:15" x14ac:dyDescent="0.25">
      <c r="C751" s="5"/>
      <c r="J751" s="54"/>
      <c r="K751" s="54"/>
      <c r="L751" s="54"/>
      <c r="M751" s="54"/>
      <c r="N751" s="5"/>
      <c r="O751" s="5"/>
    </row>
    <row r="752" spans="3:15" x14ac:dyDescent="0.25">
      <c r="C752" s="5"/>
      <c r="J752" s="54"/>
      <c r="K752" s="54"/>
      <c r="L752" s="54"/>
      <c r="M752" s="54"/>
      <c r="N752" s="5"/>
      <c r="O752" s="5"/>
    </row>
    <row r="753" spans="3:15" x14ac:dyDescent="0.25">
      <c r="C753" s="5"/>
      <c r="J753" s="54"/>
      <c r="K753" s="54"/>
      <c r="L753" s="54"/>
      <c r="M753" s="54"/>
      <c r="N753" s="5"/>
      <c r="O753" s="5"/>
    </row>
    <row r="754" spans="3:15" x14ac:dyDescent="0.25">
      <c r="C754" s="5"/>
      <c r="J754" s="54"/>
      <c r="K754" s="54"/>
      <c r="L754" s="54"/>
      <c r="M754" s="54"/>
      <c r="N754" s="5"/>
      <c r="O754" s="5"/>
    </row>
    <row r="755" spans="3:15" x14ac:dyDescent="0.25">
      <c r="C755" s="5"/>
      <c r="J755" s="54"/>
      <c r="K755" s="54"/>
      <c r="L755" s="54"/>
      <c r="M755" s="54"/>
      <c r="N755" s="5"/>
      <c r="O755" s="5"/>
    </row>
    <row r="756" spans="3:15" x14ac:dyDescent="0.25">
      <c r="C756" s="5"/>
      <c r="J756" s="54"/>
      <c r="K756" s="54"/>
      <c r="L756" s="54"/>
      <c r="M756" s="54"/>
      <c r="N756" s="5"/>
      <c r="O756" s="5"/>
    </row>
    <row r="757" spans="3:15" x14ac:dyDescent="0.25">
      <c r="C757" s="5"/>
      <c r="J757" s="54"/>
      <c r="K757" s="54"/>
      <c r="L757" s="54"/>
      <c r="M757" s="54"/>
      <c r="N757" s="5"/>
      <c r="O757" s="5"/>
    </row>
    <row r="758" spans="3:15" x14ac:dyDescent="0.25">
      <c r="C758" s="5"/>
      <c r="J758" s="54"/>
      <c r="K758" s="54"/>
      <c r="L758" s="54"/>
      <c r="M758" s="54"/>
      <c r="N758" s="5"/>
      <c r="O758" s="5"/>
    </row>
    <row r="759" spans="3:15" x14ac:dyDescent="0.25">
      <c r="C759" s="5"/>
      <c r="J759" s="54"/>
      <c r="K759" s="54"/>
      <c r="L759" s="54"/>
      <c r="M759" s="54"/>
      <c r="N759" s="5"/>
      <c r="O759" s="5"/>
    </row>
    <row r="760" spans="3:15" x14ac:dyDescent="0.25">
      <c r="C760" s="5"/>
      <c r="J760" s="54"/>
      <c r="K760" s="54"/>
      <c r="L760" s="54"/>
      <c r="M760" s="54"/>
      <c r="N760" s="5"/>
      <c r="O760" s="5"/>
    </row>
    <row r="761" spans="3:15" x14ac:dyDescent="0.25">
      <c r="C761" s="5"/>
      <c r="J761" s="54"/>
      <c r="K761" s="54"/>
      <c r="L761" s="54"/>
      <c r="M761" s="54"/>
      <c r="N761" s="5"/>
      <c r="O761" s="5"/>
    </row>
    <row r="762" spans="3:15" x14ac:dyDescent="0.25">
      <c r="C762" s="5"/>
      <c r="J762" s="54"/>
      <c r="K762" s="54"/>
      <c r="L762" s="54"/>
      <c r="M762" s="54"/>
      <c r="N762" s="5"/>
      <c r="O762" s="5"/>
    </row>
    <row r="763" spans="3:15" x14ac:dyDescent="0.25">
      <c r="C763" s="5"/>
      <c r="J763" s="54"/>
      <c r="K763" s="54"/>
      <c r="L763" s="54"/>
      <c r="M763" s="54"/>
      <c r="N763" s="5"/>
      <c r="O763" s="5"/>
    </row>
    <row r="764" spans="3:15" x14ac:dyDescent="0.25">
      <c r="C764" s="5"/>
      <c r="J764" s="54"/>
      <c r="K764" s="54"/>
      <c r="L764" s="54"/>
      <c r="M764" s="54"/>
      <c r="N764" s="5"/>
      <c r="O764" s="5"/>
    </row>
    <row r="765" spans="3:15" x14ac:dyDescent="0.25">
      <c r="C765" s="5"/>
      <c r="J765" s="54"/>
      <c r="K765" s="54"/>
      <c r="L765" s="54"/>
      <c r="M765" s="54"/>
      <c r="N765" s="5"/>
      <c r="O765" s="5"/>
    </row>
    <row r="766" spans="3:15" x14ac:dyDescent="0.25">
      <c r="C766" s="5"/>
      <c r="J766" s="54"/>
      <c r="K766" s="54"/>
      <c r="L766" s="54"/>
      <c r="M766" s="54"/>
      <c r="N766" s="5"/>
      <c r="O766" s="5"/>
    </row>
    <row r="767" spans="3:15" x14ac:dyDescent="0.25">
      <c r="C767" s="5"/>
      <c r="J767" s="54"/>
      <c r="K767" s="54"/>
      <c r="L767" s="54"/>
      <c r="M767" s="54"/>
      <c r="N767" s="5"/>
      <c r="O767" s="5"/>
    </row>
    <row r="768" spans="3:15" x14ac:dyDescent="0.25">
      <c r="C768" s="5"/>
      <c r="J768" s="54"/>
      <c r="K768" s="54"/>
      <c r="L768" s="54"/>
      <c r="M768" s="54"/>
      <c r="N768" s="5"/>
      <c r="O768" s="5"/>
    </row>
    <row r="769" spans="3:15" x14ac:dyDescent="0.25">
      <c r="C769" s="5"/>
      <c r="J769" s="54"/>
      <c r="K769" s="54"/>
      <c r="L769" s="54"/>
      <c r="M769" s="54"/>
      <c r="N769" s="5"/>
      <c r="O769" s="5"/>
    </row>
    <row r="770" spans="3:15" x14ac:dyDescent="0.25">
      <c r="C770" s="5"/>
      <c r="J770" s="54"/>
      <c r="K770" s="54"/>
      <c r="L770" s="54"/>
      <c r="M770" s="54"/>
      <c r="N770" s="5"/>
      <c r="O770" s="5"/>
    </row>
    <row r="771" spans="3:15" x14ac:dyDescent="0.25">
      <c r="C771" s="5"/>
      <c r="J771" s="54"/>
      <c r="K771" s="54"/>
      <c r="L771" s="54"/>
      <c r="M771" s="54"/>
      <c r="N771" s="5"/>
      <c r="O771" s="5"/>
    </row>
    <row r="772" spans="3:15" x14ac:dyDescent="0.25">
      <c r="C772" s="5"/>
      <c r="J772" s="54"/>
      <c r="K772" s="54"/>
      <c r="L772" s="54"/>
      <c r="M772" s="54"/>
      <c r="N772" s="5"/>
      <c r="O772" s="5"/>
    </row>
    <row r="773" spans="3:15" x14ac:dyDescent="0.25">
      <c r="C773" s="5"/>
      <c r="J773" s="54"/>
      <c r="K773" s="54"/>
      <c r="L773" s="54"/>
      <c r="M773" s="54"/>
      <c r="N773" s="5"/>
      <c r="O773" s="5"/>
    </row>
    <row r="774" spans="3:15" x14ac:dyDescent="0.25">
      <c r="C774" s="5"/>
      <c r="J774" s="54"/>
      <c r="K774" s="54"/>
      <c r="L774" s="54"/>
      <c r="M774" s="54"/>
      <c r="N774" s="5"/>
      <c r="O774" s="5"/>
    </row>
    <row r="775" spans="3:15" x14ac:dyDescent="0.25">
      <c r="C775" s="5"/>
      <c r="J775" s="54"/>
      <c r="K775" s="54"/>
      <c r="L775" s="54"/>
      <c r="M775" s="54"/>
      <c r="N775" s="5"/>
      <c r="O775" s="5"/>
    </row>
    <row r="776" spans="3:15" x14ac:dyDescent="0.25">
      <c r="C776" s="5"/>
      <c r="J776" s="54"/>
      <c r="K776" s="54"/>
      <c r="L776" s="54"/>
      <c r="M776" s="54"/>
      <c r="N776" s="5"/>
      <c r="O776" s="5"/>
    </row>
    <row r="777" spans="3:15" x14ac:dyDescent="0.25">
      <c r="C777" s="5"/>
      <c r="J777" s="54"/>
      <c r="K777" s="54"/>
      <c r="L777" s="54"/>
      <c r="M777" s="54"/>
      <c r="N777" s="5"/>
      <c r="O777" s="5"/>
    </row>
    <row r="778" spans="3:15" x14ac:dyDescent="0.25">
      <c r="C778" s="5"/>
      <c r="J778" s="54"/>
      <c r="K778" s="54"/>
      <c r="L778" s="54"/>
      <c r="M778" s="54"/>
      <c r="N778" s="5"/>
      <c r="O778" s="5"/>
    </row>
    <row r="779" spans="3:15" x14ac:dyDescent="0.25">
      <c r="C779" s="5"/>
      <c r="J779" s="54"/>
      <c r="K779" s="54"/>
      <c r="L779" s="54"/>
      <c r="M779" s="54"/>
      <c r="N779" s="5"/>
      <c r="O779" s="5"/>
    </row>
    <row r="780" spans="3:15" x14ac:dyDescent="0.25">
      <c r="C780" s="5"/>
      <c r="J780" s="54"/>
      <c r="K780" s="54"/>
      <c r="L780" s="54"/>
      <c r="M780" s="54"/>
      <c r="N780" s="5"/>
      <c r="O780" s="5"/>
    </row>
    <row r="781" spans="3:15" x14ac:dyDescent="0.25">
      <c r="C781" s="5"/>
      <c r="J781" s="54"/>
      <c r="K781" s="54"/>
      <c r="L781" s="54"/>
      <c r="M781" s="54"/>
      <c r="N781" s="5"/>
      <c r="O781" s="5"/>
    </row>
    <row r="782" spans="3:15" x14ac:dyDescent="0.25">
      <c r="C782" s="5"/>
      <c r="J782" s="54"/>
      <c r="K782" s="54"/>
      <c r="L782" s="54"/>
      <c r="M782" s="54"/>
      <c r="N782" s="5"/>
      <c r="O782" s="5"/>
    </row>
    <row r="783" spans="3:15" x14ac:dyDescent="0.25">
      <c r="C783" s="5"/>
      <c r="J783" s="54"/>
      <c r="K783" s="54"/>
      <c r="L783" s="54"/>
      <c r="M783" s="54"/>
      <c r="N783" s="5"/>
      <c r="O783" s="5"/>
    </row>
    <row r="784" spans="3:15" x14ac:dyDescent="0.25">
      <c r="C784" s="5"/>
      <c r="J784" s="54"/>
      <c r="K784" s="54"/>
      <c r="L784" s="54"/>
      <c r="M784" s="54"/>
      <c r="N784" s="5"/>
      <c r="O784" s="5"/>
    </row>
    <row r="785" spans="3:15" x14ac:dyDescent="0.25">
      <c r="C785" s="5"/>
      <c r="J785" s="54"/>
      <c r="K785" s="54"/>
      <c r="L785" s="54"/>
      <c r="M785" s="54"/>
      <c r="N785" s="5"/>
      <c r="O785" s="5"/>
    </row>
    <row r="786" spans="3:15" x14ac:dyDescent="0.25">
      <c r="C786" s="5"/>
      <c r="J786" s="54"/>
      <c r="K786" s="54"/>
      <c r="L786" s="54"/>
      <c r="M786" s="54"/>
      <c r="N786" s="5"/>
      <c r="O786" s="5"/>
    </row>
    <row r="787" spans="3:15" x14ac:dyDescent="0.25">
      <c r="C787" s="5"/>
      <c r="J787" s="54"/>
      <c r="K787" s="54"/>
      <c r="L787" s="54"/>
      <c r="M787" s="54"/>
      <c r="N787" s="5"/>
      <c r="O787" s="5"/>
    </row>
    <row r="788" spans="3:15" x14ac:dyDescent="0.25">
      <c r="C788" s="5"/>
      <c r="J788" s="54"/>
      <c r="K788" s="54"/>
      <c r="L788" s="54"/>
      <c r="M788" s="54"/>
      <c r="N788" s="5"/>
      <c r="O788" s="5"/>
    </row>
    <row r="789" spans="3:15" x14ac:dyDescent="0.25">
      <c r="C789" s="5"/>
      <c r="J789" s="54"/>
      <c r="K789" s="54"/>
      <c r="L789" s="54"/>
      <c r="M789" s="54"/>
      <c r="N789" s="5"/>
      <c r="O789" s="5"/>
    </row>
    <row r="790" spans="3:15" x14ac:dyDescent="0.25">
      <c r="C790" s="5"/>
      <c r="J790" s="54"/>
      <c r="K790" s="54"/>
      <c r="L790" s="54"/>
      <c r="M790" s="54"/>
      <c r="N790" s="5"/>
      <c r="O790" s="5"/>
    </row>
    <row r="791" spans="3:15" x14ac:dyDescent="0.25">
      <c r="C791" s="5"/>
      <c r="J791" s="54"/>
      <c r="K791" s="54"/>
      <c r="L791" s="54"/>
      <c r="M791" s="54"/>
      <c r="N791" s="5"/>
      <c r="O791" s="5"/>
    </row>
    <row r="792" spans="3:15" x14ac:dyDescent="0.25">
      <c r="C792" s="5"/>
      <c r="J792" s="54"/>
      <c r="K792" s="54"/>
      <c r="L792" s="54"/>
      <c r="M792" s="54"/>
      <c r="N792" s="5"/>
      <c r="O792" s="5"/>
    </row>
    <row r="793" spans="3:15" x14ac:dyDescent="0.25">
      <c r="C793" s="5"/>
      <c r="J793" s="54"/>
      <c r="K793" s="54"/>
      <c r="L793" s="54"/>
      <c r="M793" s="54"/>
      <c r="N793" s="5"/>
      <c r="O793" s="5"/>
    </row>
    <row r="794" spans="3:15" x14ac:dyDescent="0.25">
      <c r="C794" s="5"/>
      <c r="J794" s="54"/>
      <c r="K794" s="54"/>
      <c r="L794" s="54"/>
      <c r="M794" s="54"/>
      <c r="N794" s="5"/>
      <c r="O794" s="5"/>
    </row>
    <row r="795" spans="3:15" x14ac:dyDescent="0.25">
      <c r="C795" s="5"/>
      <c r="J795" s="54"/>
      <c r="K795" s="54"/>
      <c r="L795" s="54"/>
      <c r="M795" s="54"/>
      <c r="N795" s="5"/>
      <c r="O795" s="5"/>
    </row>
    <row r="796" spans="3:15" x14ac:dyDescent="0.25">
      <c r="C796" s="5"/>
      <c r="J796" s="54"/>
      <c r="K796" s="54"/>
      <c r="L796" s="54"/>
      <c r="M796" s="54"/>
      <c r="N796" s="5"/>
      <c r="O796" s="5"/>
    </row>
    <row r="797" spans="3:15" x14ac:dyDescent="0.25">
      <c r="C797" s="5"/>
      <c r="J797" s="54"/>
      <c r="K797" s="54"/>
      <c r="L797" s="54"/>
      <c r="M797" s="54"/>
      <c r="N797" s="5"/>
      <c r="O797" s="5"/>
    </row>
    <row r="798" spans="3:15" x14ac:dyDescent="0.25">
      <c r="C798" s="5"/>
      <c r="J798" s="54"/>
      <c r="K798" s="54"/>
      <c r="L798" s="54"/>
      <c r="M798" s="54"/>
      <c r="N798" s="5"/>
      <c r="O798" s="5"/>
    </row>
    <row r="799" spans="3:15" x14ac:dyDescent="0.25">
      <c r="C799" s="5"/>
      <c r="J799" s="54"/>
      <c r="K799" s="54"/>
      <c r="L799" s="54"/>
      <c r="M799" s="54"/>
      <c r="N799" s="5"/>
      <c r="O799" s="5"/>
    </row>
    <row r="800" spans="3:15" x14ac:dyDescent="0.25">
      <c r="C800" s="5"/>
      <c r="J800" s="54"/>
      <c r="K800" s="54"/>
      <c r="L800" s="54"/>
      <c r="M800" s="54"/>
      <c r="N800" s="5"/>
      <c r="O800" s="5"/>
    </row>
    <row r="801" spans="3:15" x14ac:dyDescent="0.25">
      <c r="C801" s="5"/>
      <c r="J801" s="54"/>
      <c r="K801" s="54"/>
      <c r="L801" s="54"/>
      <c r="M801" s="54"/>
      <c r="N801" s="5"/>
      <c r="O801" s="5"/>
    </row>
    <row r="802" spans="3:15" x14ac:dyDescent="0.25">
      <c r="C802" s="5"/>
      <c r="J802" s="54"/>
      <c r="K802" s="54"/>
      <c r="L802" s="54"/>
      <c r="M802" s="54"/>
      <c r="N802" s="5"/>
      <c r="O802" s="5"/>
    </row>
    <row r="803" spans="3:15" x14ac:dyDescent="0.25">
      <c r="C803" s="5"/>
      <c r="J803" s="54"/>
      <c r="K803" s="54"/>
      <c r="L803" s="54"/>
      <c r="M803" s="54"/>
      <c r="N803" s="5"/>
      <c r="O803" s="5"/>
    </row>
    <row r="804" spans="3:15" x14ac:dyDescent="0.25">
      <c r="C804" s="5"/>
      <c r="J804" s="54"/>
      <c r="K804" s="54"/>
      <c r="L804" s="54"/>
      <c r="M804" s="54"/>
      <c r="N804" s="5"/>
      <c r="O804" s="5"/>
    </row>
    <row r="805" spans="3:15" x14ac:dyDescent="0.25">
      <c r="C805" s="5"/>
      <c r="J805" s="54"/>
      <c r="K805" s="54"/>
      <c r="L805" s="54"/>
      <c r="M805" s="54"/>
      <c r="N805" s="5"/>
      <c r="O805" s="5"/>
    </row>
    <row r="806" spans="3:15" x14ac:dyDescent="0.25">
      <c r="C806" s="5"/>
      <c r="J806" s="54"/>
      <c r="K806" s="54"/>
      <c r="L806" s="54"/>
      <c r="M806" s="54"/>
      <c r="N806" s="5"/>
      <c r="O806" s="5"/>
    </row>
    <row r="807" spans="3:15" x14ac:dyDescent="0.25">
      <c r="C807" s="5"/>
      <c r="J807" s="54"/>
      <c r="K807" s="54"/>
      <c r="L807" s="54"/>
      <c r="M807" s="54"/>
      <c r="N807" s="5"/>
      <c r="O807" s="5"/>
    </row>
    <row r="808" spans="3:15" x14ac:dyDescent="0.25">
      <c r="C808" s="5"/>
      <c r="J808" s="54"/>
      <c r="K808" s="54"/>
      <c r="L808" s="54"/>
      <c r="M808" s="54"/>
      <c r="N808" s="5"/>
      <c r="O808" s="5"/>
    </row>
    <row r="809" spans="3:15" x14ac:dyDescent="0.25">
      <c r="C809" s="5"/>
      <c r="J809" s="54"/>
      <c r="K809" s="54"/>
      <c r="L809" s="54"/>
      <c r="M809" s="54"/>
      <c r="N809" s="5"/>
      <c r="O809" s="5"/>
    </row>
    <row r="810" spans="3:15" x14ac:dyDescent="0.25">
      <c r="C810" s="5"/>
      <c r="J810" s="54"/>
      <c r="K810" s="54"/>
      <c r="L810" s="54"/>
      <c r="M810" s="54"/>
      <c r="N810" s="5"/>
      <c r="O810" s="5"/>
    </row>
    <row r="811" spans="3:15" x14ac:dyDescent="0.25">
      <c r="C811" s="5"/>
      <c r="J811" s="54"/>
      <c r="K811" s="54"/>
      <c r="L811" s="54"/>
      <c r="M811" s="54"/>
      <c r="N811" s="5"/>
      <c r="O811" s="5"/>
    </row>
    <row r="812" spans="3:15" x14ac:dyDescent="0.25">
      <c r="C812" s="5"/>
      <c r="J812" s="54"/>
      <c r="K812" s="54"/>
      <c r="L812" s="54"/>
      <c r="M812" s="54"/>
      <c r="N812" s="5"/>
      <c r="O812" s="5"/>
    </row>
    <row r="813" spans="3:15" x14ac:dyDescent="0.25">
      <c r="C813" s="5"/>
      <c r="J813" s="54"/>
      <c r="K813" s="54"/>
      <c r="L813" s="54"/>
      <c r="M813" s="54"/>
      <c r="N813" s="5"/>
      <c r="O813" s="5"/>
    </row>
    <row r="814" spans="3:15" x14ac:dyDescent="0.25">
      <c r="C814" s="5"/>
      <c r="J814" s="54"/>
      <c r="K814" s="54"/>
      <c r="L814" s="54"/>
      <c r="M814" s="54"/>
      <c r="N814" s="5"/>
      <c r="O814" s="5"/>
    </row>
    <row r="815" spans="3:15" x14ac:dyDescent="0.25">
      <c r="C815" s="5"/>
      <c r="J815" s="54"/>
      <c r="K815" s="54"/>
      <c r="L815" s="54"/>
      <c r="M815" s="54"/>
      <c r="N815" s="5"/>
      <c r="O815" s="5"/>
    </row>
    <row r="816" spans="3:15" x14ac:dyDescent="0.25">
      <c r="C816" s="5"/>
      <c r="J816" s="54"/>
      <c r="K816" s="54"/>
      <c r="L816" s="54"/>
      <c r="M816" s="54"/>
      <c r="N816" s="5"/>
      <c r="O816" s="5"/>
    </row>
    <row r="817" spans="3:15" x14ac:dyDescent="0.25">
      <c r="C817" s="5"/>
      <c r="J817" s="54"/>
      <c r="K817" s="54"/>
      <c r="L817" s="54"/>
      <c r="M817" s="54"/>
      <c r="N817" s="5"/>
      <c r="O817" s="5"/>
    </row>
    <row r="818" spans="3:15" x14ac:dyDescent="0.25">
      <c r="C818" s="5"/>
      <c r="J818" s="54"/>
      <c r="K818" s="54"/>
      <c r="L818" s="54"/>
      <c r="M818" s="54"/>
      <c r="N818" s="5"/>
      <c r="O818" s="5"/>
    </row>
    <row r="819" spans="3:15" x14ac:dyDescent="0.25">
      <c r="C819" s="5"/>
      <c r="J819" s="54"/>
      <c r="K819" s="54"/>
      <c r="L819" s="54"/>
      <c r="M819" s="54"/>
      <c r="N819" s="5"/>
      <c r="O819" s="5"/>
    </row>
    <row r="820" spans="3:15" x14ac:dyDescent="0.25">
      <c r="C820" s="5"/>
      <c r="J820" s="54"/>
      <c r="K820" s="54"/>
      <c r="L820" s="54"/>
      <c r="M820" s="54"/>
      <c r="N820" s="5"/>
      <c r="O820" s="5"/>
    </row>
    <row r="821" spans="3:15" x14ac:dyDescent="0.25">
      <c r="C821" s="5"/>
      <c r="J821" s="54"/>
      <c r="K821" s="54"/>
      <c r="L821" s="54"/>
      <c r="M821" s="54"/>
      <c r="N821" s="5"/>
      <c r="O821" s="5"/>
    </row>
    <row r="822" spans="3:15" x14ac:dyDescent="0.25">
      <c r="C822" s="5"/>
      <c r="J822" s="54"/>
      <c r="K822" s="54"/>
      <c r="L822" s="54"/>
      <c r="M822" s="54"/>
      <c r="N822" s="5"/>
      <c r="O822" s="5"/>
    </row>
    <row r="823" spans="3:15" x14ac:dyDescent="0.25">
      <c r="C823" s="5"/>
      <c r="J823" s="54"/>
      <c r="K823" s="54"/>
      <c r="L823" s="54"/>
      <c r="M823" s="54"/>
      <c r="N823" s="5"/>
      <c r="O823" s="5"/>
    </row>
    <row r="824" spans="3:15" x14ac:dyDescent="0.25">
      <c r="C824" s="5"/>
      <c r="J824" s="54"/>
      <c r="K824" s="54"/>
      <c r="L824" s="54"/>
      <c r="M824" s="54"/>
      <c r="N824" s="5"/>
      <c r="O824" s="5"/>
    </row>
    <row r="825" spans="3:15" x14ac:dyDescent="0.25">
      <c r="C825" s="5"/>
      <c r="J825" s="54"/>
      <c r="K825" s="54"/>
      <c r="L825" s="54"/>
      <c r="M825" s="54"/>
      <c r="N825" s="5"/>
      <c r="O825" s="5"/>
    </row>
    <row r="826" spans="3:15" x14ac:dyDescent="0.25">
      <c r="C826" s="5"/>
      <c r="J826" s="54"/>
      <c r="K826" s="54"/>
      <c r="L826" s="54"/>
      <c r="M826" s="54"/>
      <c r="N826" s="5"/>
      <c r="O826" s="5"/>
    </row>
    <row r="827" spans="3:15" x14ac:dyDescent="0.25">
      <c r="C827" s="5"/>
      <c r="J827" s="54"/>
      <c r="K827" s="54"/>
      <c r="L827" s="54"/>
      <c r="M827" s="54"/>
      <c r="N827" s="5"/>
      <c r="O827" s="5"/>
    </row>
    <row r="828" spans="3:15" x14ac:dyDescent="0.25">
      <c r="C828" s="5"/>
      <c r="J828" s="54"/>
      <c r="K828" s="54"/>
      <c r="L828" s="54"/>
      <c r="M828" s="54"/>
      <c r="N828" s="5"/>
      <c r="O828" s="5"/>
    </row>
    <row r="829" spans="3:15" x14ac:dyDescent="0.25">
      <c r="C829" s="5"/>
      <c r="J829" s="54"/>
      <c r="K829" s="54"/>
      <c r="L829" s="54"/>
      <c r="M829" s="54"/>
      <c r="N829" s="5"/>
      <c r="O829" s="5"/>
    </row>
    <row r="830" spans="3:15" x14ac:dyDescent="0.25">
      <c r="C830" s="5"/>
      <c r="J830" s="54"/>
      <c r="K830" s="54"/>
      <c r="L830" s="54"/>
      <c r="M830" s="54"/>
      <c r="N830" s="5"/>
      <c r="O830" s="5"/>
    </row>
    <row r="831" spans="3:15" x14ac:dyDescent="0.25">
      <c r="C831" s="5"/>
      <c r="J831" s="54"/>
      <c r="K831" s="54"/>
      <c r="L831" s="54"/>
      <c r="M831" s="54"/>
      <c r="N831" s="5"/>
      <c r="O831" s="5"/>
    </row>
    <row r="832" spans="3:15" x14ac:dyDescent="0.25">
      <c r="C832" s="5"/>
      <c r="J832" s="54"/>
      <c r="K832" s="54"/>
      <c r="L832" s="54"/>
      <c r="M832" s="54"/>
      <c r="N832" s="5"/>
      <c r="O832" s="5"/>
    </row>
    <row r="833" spans="3:15" x14ac:dyDescent="0.25">
      <c r="C833" s="5"/>
      <c r="J833" s="54"/>
      <c r="K833" s="54"/>
      <c r="L833" s="54"/>
      <c r="M833" s="54"/>
      <c r="N833" s="5"/>
      <c r="O833" s="5"/>
    </row>
    <row r="834" spans="3:15" x14ac:dyDescent="0.25">
      <c r="C834" s="5"/>
      <c r="J834" s="54"/>
      <c r="K834" s="54"/>
      <c r="L834" s="54"/>
      <c r="M834" s="54"/>
      <c r="N834" s="5"/>
      <c r="O834" s="5"/>
    </row>
    <row r="835" spans="3:15" x14ac:dyDescent="0.25">
      <c r="C835" s="5"/>
      <c r="J835" s="54"/>
      <c r="K835" s="54"/>
      <c r="L835" s="54"/>
      <c r="M835" s="54"/>
      <c r="N835" s="5"/>
      <c r="O835" s="5"/>
    </row>
    <row r="836" spans="3:15" x14ac:dyDescent="0.25">
      <c r="C836" s="5"/>
      <c r="J836" s="54"/>
      <c r="K836" s="54"/>
      <c r="L836" s="54"/>
      <c r="M836" s="54"/>
      <c r="N836" s="5"/>
      <c r="O836" s="5"/>
    </row>
    <row r="837" spans="3:15" x14ac:dyDescent="0.25">
      <c r="C837" s="5"/>
      <c r="J837" s="54"/>
      <c r="K837" s="54"/>
      <c r="L837" s="54"/>
      <c r="M837" s="54"/>
      <c r="N837" s="5"/>
      <c r="O837" s="5"/>
    </row>
    <row r="838" spans="3:15" x14ac:dyDescent="0.25">
      <c r="C838" s="5"/>
      <c r="J838" s="54"/>
      <c r="K838" s="54"/>
      <c r="L838" s="54"/>
      <c r="M838" s="54"/>
      <c r="N838" s="5"/>
      <c r="O838" s="5"/>
    </row>
    <row r="839" spans="3:15" x14ac:dyDescent="0.25">
      <c r="C839" s="5"/>
      <c r="J839" s="54"/>
      <c r="K839" s="54"/>
      <c r="L839" s="54"/>
      <c r="M839" s="54"/>
      <c r="N839" s="5"/>
      <c r="O839" s="5"/>
    </row>
    <row r="840" spans="3:15" x14ac:dyDescent="0.25">
      <c r="C840" s="5"/>
      <c r="J840" s="54"/>
      <c r="K840" s="54"/>
      <c r="L840" s="54"/>
      <c r="M840" s="54"/>
      <c r="N840" s="5"/>
      <c r="O840" s="5"/>
    </row>
    <row r="841" spans="3:15" x14ac:dyDescent="0.25">
      <c r="C841" s="5"/>
      <c r="J841" s="54"/>
      <c r="K841" s="54"/>
      <c r="L841" s="54"/>
      <c r="M841" s="54"/>
      <c r="N841" s="5"/>
      <c r="O841" s="5"/>
    </row>
    <row r="842" spans="3:15" x14ac:dyDescent="0.25">
      <c r="C842" s="5"/>
      <c r="J842" s="54"/>
      <c r="K842" s="54"/>
      <c r="L842" s="54"/>
      <c r="M842" s="54"/>
      <c r="N842" s="5"/>
      <c r="O842" s="5"/>
    </row>
    <row r="843" spans="3:15" x14ac:dyDescent="0.25">
      <c r="C843" s="5"/>
      <c r="J843" s="54"/>
      <c r="K843" s="54"/>
      <c r="L843" s="54"/>
      <c r="M843" s="54"/>
      <c r="N843" s="5"/>
      <c r="O843" s="5"/>
    </row>
    <row r="844" spans="3:15" x14ac:dyDescent="0.25">
      <c r="C844" s="5"/>
      <c r="J844" s="54"/>
      <c r="K844" s="54"/>
      <c r="L844" s="54"/>
      <c r="M844" s="54"/>
      <c r="N844" s="5"/>
      <c r="O844" s="5"/>
    </row>
    <row r="845" spans="3:15" x14ac:dyDescent="0.25">
      <c r="C845" s="5"/>
      <c r="J845" s="54"/>
      <c r="K845" s="54"/>
      <c r="L845" s="54"/>
      <c r="M845" s="54"/>
      <c r="N845" s="5"/>
      <c r="O845" s="5"/>
    </row>
    <row r="846" spans="3:15" x14ac:dyDescent="0.25">
      <c r="C846" s="5"/>
      <c r="J846" s="54"/>
      <c r="K846" s="54"/>
      <c r="L846" s="54"/>
      <c r="M846" s="54"/>
      <c r="N846" s="5"/>
      <c r="O846" s="5"/>
    </row>
    <row r="847" spans="3:15" x14ac:dyDescent="0.25">
      <c r="C847" s="5"/>
      <c r="J847" s="54"/>
      <c r="K847" s="54"/>
      <c r="L847" s="54"/>
      <c r="M847" s="54"/>
      <c r="N847" s="5"/>
      <c r="O847" s="5"/>
    </row>
    <row r="848" spans="3:15" x14ac:dyDescent="0.25">
      <c r="C848" s="5"/>
      <c r="J848" s="54"/>
      <c r="K848" s="54"/>
      <c r="L848" s="54"/>
      <c r="M848" s="54"/>
      <c r="N848" s="5"/>
      <c r="O848" s="5"/>
    </row>
    <row r="849" spans="3:15" x14ac:dyDescent="0.25">
      <c r="C849" s="5"/>
      <c r="J849" s="54"/>
      <c r="K849" s="54"/>
      <c r="L849" s="54"/>
      <c r="M849" s="54"/>
      <c r="N849" s="5"/>
      <c r="O849" s="5"/>
    </row>
    <row r="850" spans="3:15" x14ac:dyDescent="0.25">
      <c r="C850" s="5"/>
      <c r="J850" s="54"/>
      <c r="K850" s="54"/>
      <c r="L850" s="54"/>
      <c r="M850" s="54"/>
      <c r="N850" s="5"/>
      <c r="O850" s="5"/>
    </row>
    <row r="851" spans="3:15" x14ac:dyDescent="0.25">
      <c r="C851" s="5"/>
      <c r="J851" s="54"/>
      <c r="K851" s="54"/>
      <c r="L851" s="54"/>
      <c r="M851" s="54"/>
      <c r="N851" s="5"/>
      <c r="O851" s="5"/>
    </row>
    <row r="852" spans="3:15" x14ac:dyDescent="0.25">
      <c r="C852" s="5"/>
      <c r="J852" s="54"/>
      <c r="K852" s="54"/>
      <c r="L852" s="54"/>
      <c r="M852" s="54"/>
      <c r="N852" s="5"/>
      <c r="O852" s="5"/>
    </row>
    <row r="853" spans="3:15" x14ac:dyDescent="0.25">
      <c r="C853" s="5"/>
      <c r="J853" s="54"/>
      <c r="K853" s="54"/>
      <c r="L853" s="54"/>
      <c r="M853" s="54"/>
      <c r="N853" s="5"/>
      <c r="O853" s="5"/>
    </row>
    <row r="854" spans="3:15" x14ac:dyDescent="0.25">
      <c r="C854" s="5"/>
      <c r="J854" s="54"/>
      <c r="K854" s="54"/>
      <c r="L854" s="54"/>
      <c r="M854" s="54"/>
      <c r="N854" s="5"/>
      <c r="O854" s="5"/>
    </row>
    <row r="855" spans="3:15" x14ac:dyDescent="0.25">
      <c r="C855" s="5"/>
      <c r="J855" s="54"/>
      <c r="K855" s="54"/>
      <c r="L855" s="54"/>
      <c r="M855" s="54"/>
      <c r="N855" s="5"/>
      <c r="O855" s="5"/>
    </row>
    <row r="856" spans="3:15" x14ac:dyDescent="0.25">
      <c r="C856" s="5"/>
      <c r="J856" s="54"/>
      <c r="K856" s="54"/>
      <c r="L856" s="54"/>
      <c r="M856" s="54"/>
      <c r="N856" s="5"/>
      <c r="O856" s="5"/>
    </row>
    <row r="857" spans="3:15" x14ac:dyDescent="0.25">
      <c r="C857" s="5"/>
      <c r="J857" s="54"/>
      <c r="K857" s="54"/>
      <c r="L857" s="54"/>
      <c r="M857" s="54"/>
      <c r="N857" s="5"/>
      <c r="O857" s="5"/>
    </row>
    <row r="858" spans="3:15" x14ac:dyDescent="0.25">
      <c r="C858" s="5"/>
      <c r="J858" s="54"/>
      <c r="K858" s="54"/>
      <c r="L858" s="54"/>
      <c r="M858" s="54"/>
      <c r="N858" s="5"/>
      <c r="O858" s="5"/>
    </row>
    <row r="859" spans="3:15" x14ac:dyDescent="0.25">
      <c r="C859" s="5"/>
      <c r="J859" s="54"/>
      <c r="K859" s="54"/>
      <c r="L859" s="54"/>
      <c r="M859" s="54"/>
      <c r="N859" s="5"/>
      <c r="O859" s="5"/>
    </row>
    <row r="860" spans="3:15" x14ac:dyDescent="0.25">
      <c r="C860" s="5"/>
      <c r="J860" s="54"/>
      <c r="K860" s="54"/>
      <c r="L860" s="54"/>
      <c r="M860" s="54"/>
      <c r="N860" s="5"/>
      <c r="O860" s="5"/>
    </row>
    <row r="861" spans="3:15" x14ac:dyDescent="0.25">
      <c r="C861" s="5"/>
      <c r="J861" s="54"/>
      <c r="K861" s="54"/>
      <c r="L861" s="54"/>
      <c r="M861" s="54"/>
      <c r="N861" s="5"/>
      <c r="O861" s="5"/>
    </row>
    <row r="862" spans="3:15" x14ac:dyDescent="0.25">
      <c r="C862" s="5"/>
      <c r="J862" s="54"/>
      <c r="K862" s="54"/>
      <c r="L862" s="54"/>
      <c r="M862" s="54"/>
      <c r="N862" s="5"/>
      <c r="O862" s="5"/>
    </row>
    <row r="863" spans="3:15" x14ac:dyDescent="0.25">
      <c r="C863" s="5"/>
      <c r="J863" s="54"/>
      <c r="K863" s="54"/>
      <c r="L863" s="54"/>
      <c r="M863" s="54"/>
      <c r="N863" s="5"/>
      <c r="O863" s="5"/>
    </row>
    <row r="864" spans="3:15" x14ac:dyDescent="0.25">
      <c r="C864" s="5"/>
      <c r="J864" s="54"/>
      <c r="K864" s="54"/>
      <c r="L864" s="54"/>
      <c r="M864" s="54"/>
      <c r="N864" s="5"/>
      <c r="O864" s="5"/>
    </row>
    <row r="865" spans="3:15" x14ac:dyDescent="0.25">
      <c r="C865" s="5"/>
      <c r="J865" s="54"/>
      <c r="K865" s="54"/>
      <c r="L865" s="54"/>
      <c r="M865" s="54"/>
      <c r="N865" s="5"/>
      <c r="O865" s="5"/>
    </row>
    <row r="866" spans="3:15" x14ac:dyDescent="0.25">
      <c r="C866" s="5"/>
      <c r="J866" s="54"/>
      <c r="K866" s="54"/>
      <c r="L866" s="54"/>
      <c r="M866" s="54"/>
      <c r="N866" s="5"/>
      <c r="O866" s="5"/>
    </row>
    <row r="867" spans="3:15" x14ac:dyDescent="0.25">
      <c r="C867" s="5"/>
      <c r="J867" s="54"/>
      <c r="K867" s="54"/>
      <c r="L867" s="54"/>
      <c r="M867" s="54"/>
      <c r="N867" s="5"/>
      <c r="O867" s="5"/>
    </row>
    <row r="868" spans="3:15" x14ac:dyDescent="0.25">
      <c r="C868" s="5"/>
      <c r="J868" s="54"/>
      <c r="K868" s="54"/>
      <c r="L868" s="54"/>
      <c r="M868" s="54"/>
      <c r="N868" s="5"/>
      <c r="O868" s="5"/>
    </row>
    <row r="869" spans="3:15" x14ac:dyDescent="0.25">
      <c r="C869" s="5"/>
      <c r="J869" s="54"/>
      <c r="K869" s="54"/>
      <c r="L869" s="54"/>
      <c r="M869" s="54"/>
      <c r="N869" s="5"/>
      <c r="O869" s="5"/>
    </row>
    <row r="870" spans="3:15" x14ac:dyDescent="0.25">
      <c r="C870" s="5"/>
      <c r="J870" s="54"/>
      <c r="K870" s="54"/>
      <c r="L870" s="54"/>
      <c r="M870" s="54"/>
      <c r="N870" s="5"/>
      <c r="O870" s="5"/>
    </row>
    <row r="871" spans="3:15" x14ac:dyDescent="0.25">
      <c r="C871" s="5"/>
      <c r="J871" s="54"/>
      <c r="K871" s="54"/>
      <c r="L871" s="54"/>
      <c r="M871" s="54"/>
      <c r="N871" s="5"/>
      <c r="O871" s="5"/>
    </row>
    <row r="872" spans="3:15" x14ac:dyDescent="0.25">
      <c r="C872" s="5"/>
      <c r="J872" s="54"/>
      <c r="K872" s="54"/>
      <c r="L872" s="54"/>
      <c r="M872" s="54"/>
      <c r="N872" s="5"/>
      <c r="O872" s="5"/>
    </row>
    <row r="873" spans="3:15" x14ac:dyDescent="0.25">
      <c r="C873" s="5"/>
      <c r="J873" s="54"/>
      <c r="K873" s="54"/>
      <c r="L873" s="54"/>
      <c r="M873" s="54"/>
      <c r="N873" s="5"/>
      <c r="O873" s="5"/>
    </row>
    <row r="874" spans="3:15" x14ac:dyDescent="0.25">
      <c r="C874" s="5"/>
      <c r="J874" s="54"/>
      <c r="K874" s="54"/>
      <c r="L874" s="54"/>
      <c r="M874" s="54"/>
      <c r="N874" s="5"/>
      <c r="O874" s="5"/>
    </row>
    <row r="875" spans="3:15" x14ac:dyDescent="0.25">
      <c r="C875" s="5"/>
      <c r="J875" s="54"/>
      <c r="K875" s="54"/>
      <c r="L875" s="54"/>
      <c r="M875" s="54"/>
      <c r="N875" s="5"/>
      <c r="O875" s="5"/>
    </row>
    <row r="876" spans="3:15" x14ac:dyDescent="0.25">
      <c r="C876" s="5"/>
      <c r="J876" s="54"/>
      <c r="K876" s="54"/>
      <c r="L876" s="54"/>
      <c r="M876" s="54"/>
      <c r="N876" s="5"/>
      <c r="O876" s="5"/>
    </row>
    <row r="877" spans="3:15" x14ac:dyDescent="0.25">
      <c r="C877" s="5"/>
      <c r="J877" s="54"/>
      <c r="K877" s="54"/>
      <c r="L877" s="54"/>
      <c r="M877" s="54"/>
      <c r="N877" s="5"/>
      <c r="O877" s="5"/>
    </row>
    <row r="878" spans="3:15" x14ac:dyDescent="0.25">
      <c r="C878" s="5"/>
      <c r="J878" s="54"/>
      <c r="K878" s="54"/>
      <c r="L878" s="54"/>
      <c r="M878" s="54"/>
      <c r="N878" s="5"/>
      <c r="O878" s="5"/>
    </row>
    <row r="879" spans="3:15" x14ac:dyDescent="0.25">
      <c r="C879" s="5"/>
      <c r="J879" s="54"/>
      <c r="K879" s="54"/>
      <c r="L879" s="54"/>
      <c r="M879" s="54"/>
      <c r="N879" s="5"/>
      <c r="O879" s="5"/>
    </row>
    <row r="880" spans="3:15" x14ac:dyDescent="0.25">
      <c r="C880" s="5"/>
      <c r="J880" s="54"/>
      <c r="K880" s="54"/>
      <c r="L880" s="54"/>
      <c r="M880" s="54"/>
      <c r="N880" s="5"/>
      <c r="O880" s="5"/>
    </row>
    <row r="881" spans="3:15" x14ac:dyDescent="0.25">
      <c r="C881" s="5"/>
      <c r="J881" s="54"/>
      <c r="K881" s="54"/>
      <c r="L881" s="54"/>
      <c r="M881" s="54"/>
      <c r="N881" s="5"/>
      <c r="O881" s="5"/>
    </row>
    <row r="882" spans="3:15" x14ac:dyDescent="0.25">
      <c r="C882" s="5"/>
      <c r="J882" s="54"/>
      <c r="K882" s="54"/>
      <c r="L882" s="54"/>
      <c r="M882" s="54"/>
      <c r="N882" s="5"/>
      <c r="O882" s="5"/>
    </row>
    <row r="883" spans="3:15" x14ac:dyDescent="0.25">
      <c r="C883" s="5"/>
      <c r="J883" s="54"/>
      <c r="K883" s="54"/>
      <c r="L883" s="54"/>
      <c r="M883" s="54"/>
      <c r="N883" s="5"/>
      <c r="O883" s="5"/>
    </row>
    <row r="884" spans="3:15" x14ac:dyDescent="0.25">
      <c r="C884" s="5"/>
      <c r="J884" s="54"/>
      <c r="K884" s="54"/>
      <c r="L884" s="54"/>
      <c r="M884" s="54"/>
      <c r="N884" s="5"/>
      <c r="O884" s="5"/>
    </row>
    <row r="885" spans="3:15" x14ac:dyDescent="0.25">
      <c r="C885" s="5"/>
      <c r="J885" s="54"/>
      <c r="K885" s="54"/>
      <c r="L885" s="54"/>
      <c r="M885" s="54"/>
      <c r="N885" s="5"/>
      <c r="O885" s="5"/>
    </row>
    <row r="886" spans="3:15" x14ac:dyDescent="0.25">
      <c r="C886" s="5"/>
      <c r="J886" s="54"/>
      <c r="K886" s="54"/>
      <c r="L886" s="54"/>
      <c r="M886" s="54"/>
      <c r="N886" s="5"/>
      <c r="O886" s="5"/>
    </row>
    <row r="887" spans="3:15" x14ac:dyDescent="0.25">
      <c r="C887" s="5"/>
      <c r="J887" s="54"/>
      <c r="K887" s="54"/>
      <c r="L887" s="54"/>
      <c r="M887" s="54"/>
      <c r="N887" s="5"/>
      <c r="O887" s="5"/>
    </row>
    <row r="888" spans="3:15" x14ac:dyDescent="0.25">
      <c r="C888" s="5"/>
      <c r="J888" s="54"/>
      <c r="K888" s="54"/>
      <c r="L888" s="54"/>
      <c r="M888" s="54"/>
      <c r="N888" s="5"/>
      <c r="O888" s="5"/>
    </row>
    <row r="889" spans="3:15" x14ac:dyDescent="0.25">
      <c r="C889" s="5"/>
      <c r="J889" s="54"/>
      <c r="K889" s="54"/>
      <c r="L889" s="54"/>
      <c r="M889" s="54"/>
      <c r="N889" s="5"/>
      <c r="O889" s="5"/>
    </row>
    <row r="890" spans="3:15" x14ac:dyDescent="0.25">
      <c r="C890" s="5"/>
      <c r="J890" s="54"/>
      <c r="K890" s="54"/>
      <c r="L890" s="54"/>
      <c r="M890" s="54"/>
      <c r="N890" s="5"/>
      <c r="O890" s="5"/>
    </row>
    <row r="891" spans="3:15" x14ac:dyDescent="0.25">
      <c r="C891" s="5"/>
      <c r="J891" s="54"/>
      <c r="K891" s="54"/>
      <c r="L891" s="54"/>
      <c r="M891" s="54"/>
      <c r="N891" s="5"/>
      <c r="O891" s="5"/>
    </row>
    <row r="892" spans="3:15" x14ac:dyDescent="0.25">
      <c r="C892" s="5"/>
      <c r="J892" s="54"/>
      <c r="K892" s="54"/>
      <c r="L892" s="54"/>
      <c r="M892" s="54"/>
      <c r="N892" s="5"/>
      <c r="O892" s="5"/>
    </row>
    <row r="893" spans="3:15" x14ac:dyDescent="0.25">
      <c r="C893" s="5"/>
      <c r="J893" s="54"/>
      <c r="K893" s="54"/>
      <c r="L893" s="54"/>
      <c r="M893" s="54"/>
      <c r="N893" s="5"/>
      <c r="O893" s="5"/>
    </row>
    <row r="894" spans="3:15" x14ac:dyDescent="0.25">
      <c r="C894" s="5"/>
      <c r="J894" s="54"/>
      <c r="K894" s="54"/>
      <c r="L894" s="54"/>
      <c r="M894" s="54"/>
      <c r="N894" s="5"/>
      <c r="O894" s="5"/>
    </row>
    <row r="895" spans="3:15" x14ac:dyDescent="0.25">
      <c r="C895" s="5"/>
      <c r="J895" s="54"/>
      <c r="K895" s="54"/>
      <c r="L895" s="54"/>
      <c r="M895" s="54"/>
      <c r="N895" s="5"/>
      <c r="O895" s="5"/>
    </row>
    <row r="896" spans="3:15" x14ac:dyDescent="0.25">
      <c r="C896" s="5"/>
      <c r="J896" s="54"/>
      <c r="K896" s="54"/>
      <c r="L896" s="54"/>
      <c r="M896" s="54"/>
      <c r="N896" s="5"/>
      <c r="O896" s="5"/>
    </row>
    <row r="897" spans="3:15" x14ac:dyDescent="0.25">
      <c r="C897" s="5"/>
      <c r="J897" s="54"/>
      <c r="K897" s="54"/>
      <c r="L897" s="54"/>
      <c r="M897" s="54"/>
      <c r="N897" s="5"/>
      <c r="O897" s="5"/>
    </row>
    <row r="898" spans="3:15" x14ac:dyDescent="0.25">
      <c r="C898" s="5"/>
      <c r="J898" s="54"/>
      <c r="K898" s="54"/>
      <c r="L898" s="54"/>
      <c r="M898" s="54"/>
      <c r="N898" s="5"/>
      <c r="O898" s="5"/>
    </row>
    <row r="899" spans="3:15" x14ac:dyDescent="0.25">
      <c r="C899" s="5"/>
      <c r="J899" s="54"/>
      <c r="K899" s="54"/>
      <c r="L899" s="54"/>
      <c r="M899" s="54"/>
      <c r="N899" s="5"/>
      <c r="O899" s="5"/>
    </row>
    <row r="900" spans="3:15" x14ac:dyDescent="0.25">
      <c r="C900" s="5"/>
      <c r="J900" s="54"/>
      <c r="K900" s="54"/>
      <c r="L900" s="54"/>
      <c r="M900" s="54"/>
      <c r="N900" s="5"/>
      <c r="O900" s="5"/>
    </row>
    <row r="901" spans="3:15" x14ac:dyDescent="0.25">
      <c r="C901" s="5"/>
      <c r="J901" s="54"/>
      <c r="K901" s="54"/>
      <c r="L901" s="54"/>
      <c r="M901" s="54"/>
      <c r="N901" s="5"/>
      <c r="O901" s="5"/>
    </row>
    <row r="902" spans="3:15" x14ac:dyDescent="0.25">
      <c r="C902" s="5"/>
      <c r="J902" s="54"/>
      <c r="K902" s="54"/>
      <c r="L902" s="54"/>
      <c r="M902" s="54"/>
      <c r="N902" s="5"/>
      <c r="O902" s="5"/>
    </row>
    <row r="903" spans="3:15" x14ac:dyDescent="0.25">
      <c r="C903" s="5"/>
      <c r="J903" s="54"/>
      <c r="K903" s="54"/>
      <c r="L903" s="54"/>
      <c r="M903" s="54"/>
      <c r="N903" s="5"/>
      <c r="O903" s="5"/>
    </row>
    <row r="904" spans="3:15" x14ac:dyDescent="0.25">
      <c r="C904" s="5"/>
      <c r="J904" s="54"/>
      <c r="K904" s="54"/>
      <c r="L904" s="54"/>
      <c r="M904" s="54"/>
      <c r="N904" s="5"/>
      <c r="O904" s="5"/>
    </row>
    <row r="905" spans="3:15" x14ac:dyDescent="0.25">
      <c r="C905" s="5"/>
      <c r="J905" s="54"/>
      <c r="K905" s="54"/>
      <c r="L905" s="54"/>
      <c r="M905" s="54"/>
      <c r="N905" s="5"/>
      <c r="O905" s="5"/>
    </row>
    <row r="906" spans="3:15" x14ac:dyDescent="0.25">
      <c r="C906" s="5"/>
      <c r="J906" s="54"/>
      <c r="K906" s="54"/>
      <c r="L906" s="54"/>
      <c r="M906" s="54"/>
      <c r="N906" s="5"/>
      <c r="O906" s="5"/>
    </row>
    <row r="907" spans="3:15" x14ac:dyDescent="0.25">
      <c r="C907" s="5"/>
      <c r="J907" s="54"/>
      <c r="K907" s="54"/>
      <c r="L907" s="54"/>
      <c r="M907" s="54"/>
      <c r="N907" s="5"/>
      <c r="O907" s="5"/>
    </row>
    <row r="908" spans="3:15" x14ac:dyDescent="0.25">
      <c r="C908" s="5"/>
      <c r="J908" s="54"/>
      <c r="K908" s="54"/>
      <c r="L908" s="54"/>
      <c r="M908" s="54"/>
      <c r="N908" s="5"/>
      <c r="O908" s="5"/>
    </row>
    <row r="909" spans="3:15" x14ac:dyDescent="0.25">
      <c r="C909" s="5"/>
      <c r="J909" s="54"/>
      <c r="K909" s="54"/>
      <c r="L909" s="54"/>
      <c r="M909" s="54"/>
      <c r="N909" s="5"/>
      <c r="O909" s="5"/>
    </row>
    <row r="910" spans="3:15" x14ac:dyDescent="0.25">
      <c r="C910" s="5"/>
      <c r="J910" s="54"/>
      <c r="K910" s="54"/>
      <c r="L910" s="54"/>
      <c r="M910" s="54"/>
      <c r="N910" s="5"/>
      <c r="O910" s="5"/>
    </row>
    <row r="911" spans="3:15" x14ac:dyDescent="0.25">
      <c r="C911" s="5"/>
      <c r="J911" s="54"/>
      <c r="K911" s="54"/>
      <c r="L911" s="54"/>
      <c r="M911" s="54"/>
      <c r="N911" s="5"/>
      <c r="O911" s="5"/>
    </row>
    <row r="912" spans="3:15" x14ac:dyDescent="0.25">
      <c r="C912" s="5"/>
      <c r="J912" s="54"/>
      <c r="K912" s="54"/>
      <c r="L912" s="54"/>
      <c r="M912" s="54"/>
      <c r="N912" s="5"/>
      <c r="O912" s="5"/>
    </row>
    <row r="913" spans="3:15" x14ac:dyDescent="0.25">
      <c r="C913" s="5"/>
      <c r="J913" s="54"/>
      <c r="K913" s="54"/>
      <c r="L913" s="54"/>
      <c r="M913" s="54"/>
      <c r="N913" s="5"/>
      <c r="O913" s="5"/>
    </row>
    <row r="914" spans="3:15" x14ac:dyDescent="0.25">
      <c r="C914" s="5"/>
      <c r="J914" s="54"/>
      <c r="K914" s="54"/>
      <c r="L914" s="54"/>
      <c r="M914" s="54"/>
      <c r="N914" s="5"/>
      <c r="O914" s="5"/>
    </row>
    <row r="915" spans="3:15" x14ac:dyDescent="0.25">
      <c r="C915" s="5"/>
      <c r="J915" s="54"/>
      <c r="K915" s="54"/>
      <c r="L915" s="54"/>
      <c r="M915" s="54"/>
      <c r="N915" s="5"/>
      <c r="O915" s="5"/>
    </row>
    <row r="916" spans="3:15" x14ac:dyDescent="0.25">
      <c r="C916" s="5"/>
      <c r="J916" s="54"/>
      <c r="K916" s="54"/>
      <c r="L916" s="54"/>
      <c r="M916" s="54"/>
      <c r="N916" s="5"/>
      <c r="O916" s="5"/>
    </row>
    <row r="917" spans="3:15" x14ac:dyDescent="0.25">
      <c r="C917" s="5"/>
      <c r="J917" s="54"/>
      <c r="K917" s="54"/>
      <c r="L917" s="54"/>
      <c r="M917" s="54"/>
      <c r="N917" s="5"/>
      <c r="O917" s="5"/>
    </row>
    <row r="918" spans="3:15" x14ac:dyDescent="0.25">
      <c r="C918" s="5"/>
      <c r="J918" s="54"/>
      <c r="K918" s="54"/>
      <c r="L918" s="54"/>
      <c r="M918" s="54"/>
      <c r="N918" s="5"/>
      <c r="O918" s="5"/>
    </row>
    <row r="919" spans="3:15" x14ac:dyDescent="0.25">
      <c r="C919" s="5"/>
      <c r="J919" s="54"/>
      <c r="K919" s="54"/>
      <c r="L919" s="54"/>
      <c r="M919" s="54"/>
      <c r="N919" s="5"/>
      <c r="O919" s="5"/>
    </row>
    <row r="920" spans="3:15" x14ac:dyDescent="0.25">
      <c r="C920" s="5"/>
      <c r="J920" s="54"/>
      <c r="K920" s="54"/>
      <c r="L920" s="54"/>
      <c r="M920" s="54"/>
      <c r="N920" s="5"/>
      <c r="O920" s="5"/>
    </row>
    <row r="921" spans="3:15" x14ac:dyDescent="0.25">
      <c r="C921" s="5"/>
      <c r="J921" s="54"/>
      <c r="K921" s="54"/>
      <c r="L921" s="54"/>
      <c r="M921" s="54"/>
      <c r="N921" s="5"/>
      <c r="O921" s="5"/>
    </row>
    <row r="922" spans="3:15" x14ac:dyDescent="0.25">
      <c r="C922" s="5"/>
      <c r="J922" s="54"/>
      <c r="K922" s="54"/>
      <c r="L922" s="54"/>
      <c r="M922" s="54"/>
      <c r="N922" s="5"/>
      <c r="O922" s="5"/>
    </row>
    <row r="923" spans="3:15" x14ac:dyDescent="0.25">
      <c r="C923" s="5"/>
      <c r="J923" s="54"/>
      <c r="K923" s="54"/>
      <c r="L923" s="54"/>
      <c r="M923" s="54"/>
      <c r="N923" s="5"/>
      <c r="O923" s="5"/>
    </row>
    <row r="924" spans="3:15" x14ac:dyDescent="0.25">
      <c r="C924" s="5"/>
      <c r="J924" s="54"/>
      <c r="K924" s="54"/>
      <c r="L924" s="54"/>
      <c r="M924" s="54"/>
      <c r="N924" s="5"/>
      <c r="O924" s="5"/>
    </row>
    <row r="925" spans="3:15" x14ac:dyDescent="0.25">
      <c r="C925" s="5"/>
      <c r="J925" s="54"/>
      <c r="K925" s="54"/>
      <c r="L925" s="54"/>
      <c r="M925" s="54"/>
      <c r="N925" s="5"/>
      <c r="O925" s="5"/>
    </row>
    <row r="926" spans="3:15" x14ac:dyDescent="0.25">
      <c r="C926" s="5"/>
      <c r="J926" s="54"/>
      <c r="K926" s="54"/>
      <c r="L926" s="54"/>
      <c r="M926" s="54"/>
      <c r="N926" s="5"/>
      <c r="O926" s="5"/>
    </row>
    <row r="927" spans="3:15" x14ac:dyDescent="0.25">
      <c r="C927" s="5"/>
      <c r="J927" s="54"/>
      <c r="K927" s="54"/>
      <c r="L927" s="54"/>
      <c r="M927" s="54"/>
      <c r="N927" s="5"/>
      <c r="O927" s="5"/>
    </row>
    <row r="928" spans="3:15" x14ac:dyDescent="0.25">
      <c r="C928" s="5"/>
      <c r="J928" s="54"/>
      <c r="K928" s="54"/>
      <c r="L928" s="54"/>
      <c r="M928" s="54"/>
      <c r="N928" s="5"/>
      <c r="O928" s="5"/>
    </row>
    <row r="929" spans="3:15" x14ac:dyDescent="0.25">
      <c r="C929" s="5"/>
      <c r="J929" s="54"/>
      <c r="K929" s="54"/>
      <c r="L929" s="54"/>
      <c r="M929" s="54"/>
      <c r="N929" s="5"/>
      <c r="O929" s="5"/>
    </row>
    <row r="930" spans="3:15" x14ac:dyDescent="0.25">
      <c r="C930" s="5"/>
      <c r="J930" s="54"/>
      <c r="K930" s="54"/>
      <c r="L930" s="54"/>
      <c r="M930" s="54"/>
      <c r="N930" s="5"/>
      <c r="O930" s="5"/>
    </row>
    <row r="931" spans="3:15" x14ac:dyDescent="0.25">
      <c r="C931" s="5"/>
      <c r="J931" s="54"/>
      <c r="K931" s="54"/>
      <c r="L931" s="54"/>
      <c r="M931" s="54"/>
      <c r="N931" s="5"/>
      <c r="O931" s="5"/>
    </row>
    <row r="932" spans="3:15" x14ac:dyDescent="0.25">
      <c r="C932" s="5"/>
      <c r="J932" s="54"/>
      <c r="K932" s="54"/>
      <c r="L932" s="54"/>
      <c r="M932" s="54"/>
      <c r="N932" s="5"/>
      <c r="O932" s="5"/>
    </row>
    <row r="933" spans="3:15" x14ac:dyDescent="0.25">
      <c r="C933" s="5"/>
      <c r="J933" s="54"/>
      <c r="K933" s="54"/>
      <c r="L933" s="54"/>
      <c r="M933" s="54"/>
      <c r="N933" s="5"/>
      <c r="O933" s="5"/>
    </row>
    <row r="934" spans="3:15" x14ac:dyDescent="0.25">
      <c r="C934" s="5"/>
      <c r="J934" s="54"/>
      <c r="K934" s="54"/>
      <c r="L934" s="54"/>
      <c r="M934" s="54"/>
      <c r="N934" s="5"/>
      <c r="O934" s="5"/>
    </row>
    <row r="935" spans="3:15" x14ac:dyDescent="0.25">
      <c r="C935" s="5"/>
      <c r="J935" s="54"/>
      <c r="K935" s="54"/>
      <c r="L935" s="54"/>
      <c r="M935" s="54"/>
      <c r="N935" s="5"/>
      <c r="O935" s="5"/>
    </row>
    <row r="936" spans="3:15" x14ac:dyDescent="0.25">
      <c r="C936" s="5"/>
      <c r="J936" s="54"/>
      <c r="K936" s="54"/>
      <c r="L936" s="54"/>
      <c r="M936" s="54"/>
      <c r="N936" s="5"/>
      <c r="O936" s="5"/>
    </row>
    <row r="937" spans="3:15" x14ac:dyDescent="0.25">
      <c r="C937" s="5"/>
      <c r="J937" s="54"/>
      <c r="K937" s="54"/>
      <c r="L937" s="54"/>
      <c r="M937" s="54"/>
      <c r="N937" s="5"/>
      <c r="O937" s="5"/>
    </row>
    <row r="938" spans="3:15" x14ac:dyDescent="0.25">
      <c r="C938" s="5"/>
      <c r="J938" s="54"/>
      <c r="K938" s="54"/>
      <c r="L938" s="54"/>
      <c r="M938" s="54"/>
      <c r="N938" s="5"/>
      <c r="O938" s="5"/>
    </row>
    <row r="939" spans="3:15" x14ac:dyDescent="0.25">
      <c r="C939" s="5"/>
      <c r="J939" s="54"/>
      <c r="K939" s="54"/>
      <c r="L939" s="54"/>
      <c r="M939" s="54"/>
      <c r="N939" s="5"/>
      <c r="O939" s="5"/>
    </row>
    <row r="940" spans="3:15" x14ac:dyDescent="0.25">
      <c r="C940" s="5"/>
      <c r="J940" s="54"/>
      <c r="K940" s="54"/>
      <c r="L940" s="54"/>
      <c r="M940" s="54"/>
      <c r="N940" s="5"/>
      <c r="O940" s="5"/>
    </row>
    <row r="941" spans="3:15" x14ac:dyDescent="0.25">
      <c r="C941" s="5"/>
      <c r="J941" s="54"/>
      <c r="K941" s="54"/>
      <c r="L941" s="54"/>
      <c r="M941" s="54"/>
      <c r="N941" s="5"/>
      <c r="O941" s="5"/>
    </row>
    <row r="942" spans="3:15" x14ac:dyDescent="0.25">
      <c r="C942" s="5"/>
      <c r="J942" s="54"/>
      <c r="K942" s="54"/>
      <c r="L942" s="54"/>
      <c r="M942" s="54"/>
      <c r="N942" s="5"/>
      <c r="O942" s="5"/>
    </row>
    <row r="943" spans="3:15" x14ac:dyDescent="0.25">
      <c r="C943" s="5"/>
      <c r="J943" s="54"/>
      <c r="K943" s="54"/>
      <c r="L943" s="54"/>
      <c r="M943" s="54"/>
      <c r="N943" s="5"/>
      <c r="O943" s="5"/>
    </row>
    <row r="944" spans="3:15" x14ac:dyDescent="0.25">
      <c r="C944" s="5"/>
      <c r="J944" s="54"/>
      <c r="K944" s="54"/>
      <c r="L944" s="54"/>
      <c r="M944" s="54"/>
      <c r="N944" s="5"/>
      <c r="O944" s="5"/>
    </row>
    <row r="945" spans="3:15" x14ac:dyDescent="0.25">
      <c r="C945" s="5"/>
      <c r="J945" s="54"/>
      <c r="K945" s="54"/>
      <c r="L945" s="54"/>
      <c r="M945" s="54"/>
      <c r="N945" s="5"/>
      <c r="O945" s="5"/>
    </row>
    <row r="946" spans="3:15" x14ac:dyDescent="0.25">
      <c r="C946" s="5"/>
      <c r="J946" s="54"/>
      <c r="K946" s="54"/>
      <c r="L946" s="54"/>
      <c r="M946" s="54"/>
      <c r="N946" s="5"/>
      <c r="O946" s="5"/>
    </row>
    <row r="947" spans="3:15" x14ac:dyDescent="0.25">
      <c r="C947" s="5"/>
      <c r="J947" s="54"/>
      <c r="K947" s="54"/>
      <c r="L947" s="54"/>
      <c r="M947" s="54"/>
      <c r="N947" s="5"/>
      <c r="O947" s="5"/>
    </row>
    <row r="948" spans="3:15" x14ac:dyDescent="0.25">
      <c r="C948" s="5"/>
      <c r="J948" s="54"/>
      <c r="K948" s="54"/>
      <c r="L948" s="54"/>
      <c r="M948" s="54"/>
      <c r="N948" s="5"/>
      <c r="O948" s="5"/>
    </row>
    <row r="949" spans="3:15" x14ac:dyDescent="0.25">
      <c r="C949" s="5"/>
      <c r="J949" s="54"/>
      <c r="K949" s="54"/>
      <c r="L949" s="54"/>
      <c r="M949" s="54"/>
      <c r="N949" s="5"/>
      <c r="O949" s="5"/>
    </row>
    <row r="950" spans="3:15" x14ac:dyDescent="0.25">
      <c r="C950" s="5"/>
      <c r="J950" s="54"/>
      <c r="K950" s="54"/>
      <c r="L950" s="54"/>
      <c r="M950" s="54"/>
      <c r="N950" s="5"/>
      <c r="O950" s="5"/>
    </row>
    <row r="951" spans="3:15" x14ac:dyDescent="0.25">
      <c r="C951" s="5"/>
      <c r="J951" s="54"/>
      <c r="K951" s="54"/>
      <c r="L951" s="54"/>
      <c r="M951" s="54"/>
      <c r="N951" s="5"/>
      <c r="O951" s="5"/>
    </row>
    <row r="952" spans="3:15" x14ac:dyDescent="0.25">
      <c r="C952" s="5"/>
      <c r="J952" s="54"/>
      <c r="K952" s="54"/>
      <c r="L952" s="54"/>
      <c r="M952" s="54"/>
      <c r="N952" s="5"/>
      <c r="O952" s="5"/>
    </row>
    <row r="953" spans="3:15" x14ac:dyDescent="0.25">
      <c r="C953" s="5"/>
      <c r="J953" s="54"/>
      <c r="K953" s="54"/>
      <c r="L953" s="54"/>
      <c r="M953" s="54"/>
      <c r="N953" s="5"/>
      <c r="O953" s="5"/>
    </row>
    <row r="954" spans="3:15" x14ac:dyDescent="0.25">
      <c r="C954" s="5"/>
      <c r="J954" s="54"/>
      <c r="K954" s="54"/>
      <c r="L954" s="54"/>
      <c r="M954" s="54"/>
      <c r="N954" s="5"/>
      <c r="O954" s="5"/>
    </row>
    <row r="955" spans="3:15" x14ac:dyDescent="0.25">
      <c r="C955" s="5"/>
      <c r="J955" s="54"/>
      <c r="K955" s="54"/>
      <c r="L955" s="54"/>
      <c r="M955" s="54"/>
      <c r="N955" s="5"/>
      <c r="O955" s="5"/>
    </row>
    <row r="956" spans="3:15" x14ac:dyDescent="0.25">
      <c r="C956" s="5"/>
      <c r="J956" s="54"/>
      <c r="K956" s="54"/>
      <c r="L956" s="54"/>
      <c r="M956" s="54"/>
      <c r="N956" s="5"/>
      <c r="O956" s="5"/>
    </row>
    <row r="957" spans="3:15" x14ac:dyDescent="0.25">
      <c r="C957" s="5"/>
      <c r="J957" s="54"/>
      <c r="K957" s="54"/>
      <c r="L957" s="54"/>
      <c r="M957" s="54"/>
      <c r="N957" s="5"/>
      <c r="O957" s="5"/>
    </row>
    <row r="958" spans="3:15" x14ac:dyDescent="0.25">
      <c r="C958" s="5"/>
      <c r="J958" s="54"/>
      <c r="K958" s="54"/>
      <c r="L958" s="54"/>
      <c r="M958" s="54"/>
      <c r="N958" s="5"/>
      <c r="O958" s="5"/>
    </row>
    <row r="959" spans="3:15" x14ac:dyDescent="0.25">
      <c r="C959" s="5"/>
      <c r="J959" s="54"/>
      <c r="K959" s="54"/>
      <c r="L959" s="54"/>
      <c r="M959" s="54"/>
      <c r="N959" s="5"/>
      <c r="O959" s="5"/>
    </row>
    <row r="960" spans="3:15" x14ac:dyDescent="0.25">
      <c r="C960" s="5"/>
      <c r="J960" s="54"/>
      <c r="K960" s="54"/>
      <c r="L960" s="54"/>
      <c r="M960" s="54"/>
      <c r="N960" s="5"/>
      <c r="O960" s="5"/>
    </row>
    <row r="961" spans="3:15" x14ac:dyDescent="0.25">
      <c r="C961" s="5"/>
      <c r="J961" s="54"/>
      <c r="K961" s="54"/>
      <c r="L961" s="54"/>
      <c r="M961" s="54"/>
      <c r="N961" s="5"/>
      <c r="O961" s="5"/>
    </row>
    <row r="962" spans="3:15" x14ac:dyDescent="0.25">
      <c r="C962" s="5"/>
      <c r="J962" s="54"/>
      <c r="K962" s="54"/>
      <c r="L962" s="54"/>
      <c r="M962" s="54"/>
      <c r="N962" s="5"/>
      <c r="O962" s="5"/>
    </row>
    <row r="963" spans="3:15" x14ac:dyDescent="0.25">
      <c r="C963" s="5"/>
      <c r="J963" s="54"/>
      <c r="K963" s="54"/>
      <c r="L963" s="54"/>
      <c r="M963" s="54"/>
      <c r="N963" s="5"/>
      <c r="O963" s="5"/>
    </row>
    <row r="964" spans="3:15" x14ac:dyDescent="0.25">
      <c r="C964" s="5"/>
      <c r="J964" s="54"/>
      <c r="K964" s="54"/>
      <c r="L964" s="54"/>
      <c r="M964" s="54"/>
      <c r="N964" s="5"/>
      <c r="O964" s="5"/>
    </row>
    <row r="965" spans="3:15" x14ac:dyDescent="0.25">
      <c r="C965" s="5"/>
      <c r="J965" s="54"/>
      <c r="K965" s="54"/>
      <c r="L965" s="54"/>
      <c r="M965" s="54"/>
      <c r="N965" s="5"/>
      <c r="O965" s="5"/>
    </row>
    <row r="966" spans="3:15" x14ac:dyDescent="0.25">
      <c r="C966" s="5"/>
      <c r="J966" s="54"/>
      <c r="K966" s="54"/>
      <c r="L966" s="54"/>
      <c r="M966" s="54"/>
      <c r="N966" s="5"/>
      <c r="O966" s="5"/>
    </row>
    <row r="967" spans="3:15" x14ac:dyDescent="0.25">
      <c r="C967" s="5"/>
      <c r="J967" s="54"/>
      <c r="K967" s="54"/>
      <c r="L967" s="54"/>
      <c r="M967" s="54"/>
      <c r="N967" s="5"/>
      <c r="O967" s="5"/>
    </row>
    <row r="968" spans="3:15" x14ac:dyDescent="0.25">
      <c r="C968" s="5"/>
      <c r="J968" s="54"/>
      <c r="K968" s="54"/>
      <c r="L968" s="54"/>
      <c r="M968" s="54"/>
      <c r="N968" s="5"/>
      <c r="O968" s="5"/>
    </row>
    <row r="969" spans="3:15" x14ac:dyDescent="0.25">
      <c r="C969" s="5"/>
      <c r="J969" s="54"/>
      <c r="K969" s="54"/>
      <c r="L969" s="54"/>
      <c r="M969" s="54"/>
      <c r="N969" s="5"/>
      <c r="O969" s="5"/>
    </row>
    <row r="970" spans="3:15" x14ac:dyDescent="0.25">
      <c r="C970" s="5"/>
      <c r="J970" s="54"/>
      <c r="K970" s="54"/>
      <c r="L970" s="54"/>
      <c r="M970" s="54"/>
      <c r="N970" s="5"/>
      <c r="O970" s="5"/>
    </row>
    <row r="971" spans="3:15" x14ac:dyDescent="0.25">
      <c r="C971" s="5"/>
      <c r="J971" s="54"/>
      <c r="K971" s="54"/>
      <c r="L971" s="54"/>
      <c r="M971" s="54"/>
      <c r="N971" s="5"/>
      <c r="O971" s="5"/>
    </row>
    <row r="972" spans="3:15" x14ac:dyDescent="0.25">
      <c r="C972" s="5"/>
      <c r="J972" s="54"/>
      <c r="K972" s="54"/>
      <c r="L972" s="54"/>
      <c r="M972" s="54"/>
      <c r="N972" s="5"/>
      <c r="O972" s="5"/>
    </row>
    <row r="973" spans="3:15" x14ac:dyDescent="0.25">
      <c r="C973" s="5"/>
      <c r="J973" s="54"/>
      <c r="K973" s="54"/>
      <c r="L973" s="54"/>
      <c r="M973" s="54"/>
      <c r="N973" s="5"/>
      <c r="O973" s="5"/>
    </row>
    <row r="974" spans="3:15" x14ac:dyDescent="0.25">
      <c r="C974" s="5"/>
      <c r="J974" s="54"/>
      <c r="K974" s="54"/>
      <c r="L974" s="54"/>
      <c r="M974" s="54"/>
      <c r="N974" s="5"/>
      <c r="O974" s="5"/>
    </row>
    <row r="975" spans="3:15" x14ac:dyDescent="0.25">
      <c r="C975" s="5"/>
      <c r="J975" s="54"/>
      <c r="K975" s="54"/>
      <c r="L975" s="54"/>
      <c r="M975" s="54"/>
      <c r="N975" s="5"/>
      <c r="O975" s="5"/>
    </row>
    <row r="976" spans="3:15" x14ac:dyDescent="0.25">
      <c r="C976" s="5"/>
      <c r="J976" s="54"/>
      <c r="K976" s="54"/>
      <c r="L976" s="54"/>
      <c r="M976" s="54"/>
      <c r="N976" s="5"/>
      <c r="O976" s="5"/>
    </row>
    <row r="977" spans="3:15" x14ac:dyDescent="0.25">
      <c r="C977" s="5"/>
      <c r="J977" s="54"/>
      <c r="K977" s="54"/>
      <c r="L977" s="54"/>
      <c r="M977" s="54"/>
      <c r="N977" s="5"/>
      <c r="O977" s="5"/>
    </row>
    <row r="978" spans="3:15" x14ac:dyDescent="0.25">
      <c r="C978" s="5"/>
      <c r="J978" s="54"/>
      <c r="K978" s="54"/>
      <c r="L978" s="54"/>
      <c r="M978" s="54"/>
      <c r="N978" s="5"/>
      <c r="O978" s="5"/>
    </row>
    <row r="979" spans="3:15" x14ac:dyDescent="0.25">
      <c r="C979" s="5"/>
      <c r="J979" s="54"/>
      <c r="K979" s="54"/>
      <c r="L979" s="54"/>
      <c r="M979" s="54"/>
      <c r="N979" s="5"/>
      <c r="O979" s="5"/>
    </row>
    <row r="980" spans="3:15" x14ac:dyDescent="0.25">
      <c r="C980" s="5"/>
      <c r="J980" s="54"/>
      <c r="K980" s="54"/>
      <c r="L980" s="54"/>
      <c r="M980" s="54"/>
      <c r="N980" s="5"/>
      <c r="O980" s="5"/>
    </row>
    <row r="981" spans="3:15" x14ac:dyDescent="0.25">
      <c r="C981" s="5"/>
      <c r="J981" s="54"/>
      <c r="K981" s="54"/>
      <c r="L981" s="54"/>
      <c r="M981" s="54"/>
      <c r="N981" s="5"/>
      <c r="O981" s="5"/>
    </row>
    <row r="982" spans="3:15" x14ac:dyDescent="0.25">
      <c r="C982" s="5"/>
      <c r="J982" s="54"/>
      <c r="K982" s="54"/>
      <c r="L982" s="54"/>
      <c r="M982" s="54"/>
      <c r="N982" s="5"/>
      <c r="O982" s="5"/>
    </row>
    <row r="983" spans="3:15" x14ac:dyDescent="0.25">
      <c r="C983" s="5"/>
      <c r="J983" s="54"/>
      <c r="K983" s="54"/>
      <c r="L983" s="54"/>
      <c r="M983" s="54"/>
      <c r="N983" s="5"/>
      <c r="O983" s="5"/>
    </row>
    <row r="984" spans="3:15" x14ac:dyDescent="0.25">
      <c r="C984" s="5"/>
      <c r="J984" s="54"/>
      <c r="K984" s="54"/>
      <c r="L984" s="54"/>
      <c r="M984" s="54"/>
      <c r="N984" s="5"/>
      <c r="O984" s="5"/>
    </row>
    <row r="985" spans="3:15" x14ac:dyDescent="0.25">
      <c r="C985" s="5"/>
      <c r="J985" s="54"/>
      <c r="K985" s="54"/>
      <c r="L985" s="54"/>
      <c r="M985" s="54"/>
      <c r="N985" s="5"/>
      <c r="O985" s="5"/>
    </row>
    <row r="986" spans="3:15" x14ac:dyDescent="0.25">
      <c r="C986" s="5"/>
      <c r="J986" s="54"/>
      <c r="K986" s="54"/>
      <c r="L986" s="54"/>
      <c r="M986" s="54"/>
      <c r="N986" s="5"/>
      <c r="O986" s="5"/>
    </row>
    <row r="987" spans="3:15" x14ac:dyDescent="0.25">
      <c r="C987" s="5"/>
      <c r="J987" s="54"/>
      <c r="K987" s="54"/>
      <c r="L987" s="54"/>
      <c r="M987" s="54"/>
      <c r="N987" s="5"/>
      <c r="O987" s="5"/>
    </row>
    <row r="988" spans="3:15" x14ac:dyDescent="0.25">
      <c r="C988" s="5"/>
      <c r="J988" s="54"/>
      <c r="K988" s="54"/>
      <c r="L988" s="54"/>
      <c r="M988" s="54"/>
      <c r="N988" s="5"/>
      <c r="O988" s="5"/>
    </row>
    <row r="989" spans="3:15" x14ac:dyDescent="0.25">
      <c r="C989" s="5"/>
      <c r="J989" s="54"/>
      <c r="K989" s="54"/>
      <c r="L989" s="54"/>
      <c r="M989" s="54"/>
      <c r="N989" s="5"/>
      <c r="O989" s="5"/>
    </row>
    <row r="990" spans="3:15" x14ac:dyDescent="0.25">
      <c r="C990" s="5"/>
      <c r="J990" s="54"/>
      <c r="K990" s="54"/>
      <c r="L990" s="54"/>
      <c r="M990" s="54"/>
      <c r="N990" s="5"/>
      <c r="O990" s="5"/>
    </row>
    <row r="991" spans="3:15" x14ac:dyDescent="0.25">
      <c r="C991" s="5"/>
      <c r="J991" s="54"/>
      <c r="K991" s="54"/>
      <c r="L991" s="54"/>
      <c r="M991" s="54"/>
      <c r="N991" s="5"/>
      <c r="O991" s="5"/>
    </row>
    <row r="992" spans="3:15" x14ac:dyDescent="0.25">
      <c r="C992" s="5"/>
      <c r="J992" s="54"/>
      <c r="K992" s="54"/>
      <c r="L992" s="54"/>
      <c r="M992" s="54"/>
      <c r="N992" s="5"/>
      <c r="O992" s="5"/>
    </row>
    <row r="993" spans="3:15" x14ac:dyDescent="0.25">
      <c r="C993" s="5"/>
      <c r="J993" s="54"/>
      <c r="K993" s="54"/>
      <c r="L993" s="54"/>
      <c r="M993" s="54"/>
      <c r="N993" s="5"/>
      <c r="O993" s="5"/>
    </row>
    <row r="994" spans="3:15" x14ac:dyDescent="0.25">
      <c r="C994" s="5"/>
      <c r="J994" s="54"/>
      <c r="K994" s="54"/>
      <c r="L994" s="54"/>
      <c r="M994" s="54"/>
      <c r="N994" s="5"/>
      <c r="O994" s="5"/>
    </row>
    <row r="995" spans="3:15" x14ac:dyDescent="0.25">
      <c r="C995" s="5"/>
      <c r="J995" s="54"/>
      <c r="K995" s="54"/>
      <c r="L995" s="54"/>
      <c r="M995" s="54"/>
      <c r="N995" s="5"/>
      <c r="O995" s="5"/>
    </row>
    <row r="996" spans="3:15" x14ac:dyDescent="0.25">
      <c r="C996" s="5"/>
      <c r="J996" s="54"/>
      <c r="K996" s="54"/>
      <c r="L996" s="54"/>
      <c r="M996" s="54"/>
      <c r="N996" s="5"/>
      <c r="O996" s="5"/>
    </row>
    <row r="997" spans="3:15" x14ac:dyDescent="0.25">
      <c r="C997" s="5"/>
      <c r="J997" s="54"/>
      <c r="K997" s="54"/>
      <c r="L997" s="54"/>
      <c r="M997" s="54"/>
      <c r="N997" s="5"/>
      <c r="O997" s="5"/>
    </row>
    <row r="998" spans="3:15" x14ac:dyDescent="0.25">
      <c r="C998" s="5"/>
      <c r="J998" s="54"/>
      <c r="K998" s="54"/>
      <c r="L998" s="54"/>
      <c r="M998" s="54"/>
      <c r="N998" s="5"/>
      <c r="O998" s="5"/>
    </row>
    <row r="999" spans="3:15" x14ac:dyDescent="0.25">
      <c r="C999" s="5"/>
      <c r="J999" s="54"/>
      <c r="K999" s="54"/>
      <c r="L999" s="54"/>
      <c r="M999" s="54"/>
      <c r="N999" s="5"/>
      <c r="O999" s="5"/>
    </row>
    <row r="1000" spans="3:15" x14ac:dyDescent="0.25">
      <c r="C1000" s="5"/>
      <c r="J1000" s="54"/>
      <c r="K1000" s="54"/>
      <c r="L1000" s="54"/>
      <c r="M1000" s="54"/>
      <c r="N1000" s="5"/>
      <c r="O1000" s="5"/>
    </row>
    <row r="1001" spans="3:15" x14ac:dyDescent="0.25">
      <c r="C1001" s="5"/>
      <c r="J1001" s="54"/>
      <c r="K1001" s="54"/>
      <c r="L1001" s="54"/>
      <c r="M1001" s="54"/>
      <c r="N1001" s="5"/>
      <c r="O1001" s="5"/>
    </row>
    <row r="1002" spans="3:15" x14ac:dyDescent="0.25">
      <c r="C1002" s="5"/>
      <c r="J1002" s="54"/>
      <c r="K1002" s="54"/>
      <c r="L1002" s="54"/>
      <c r="M1002" s="54"/>
      <c r="N1002" s="5"/>
      <c r="O1002" s="5"/>
    </row>
  </sheetData>
  <mergeCells count="3">
    <mergeCell ref="H18:M18"/>
    <mergeCell ref="N18:O18"/>
    <mergeCell ref="F18:G18"/>
  </mergeCells>
  <conditionalFormatting sqref="D15">
    <cfRule type="cellIs" dxfId="0" priority="1" operator="greaterThan">
      <formula>1</formula>
    </cfRule>
  </conditionalFormatting>
  <pageMargins left="0.7" right="0.7" top="0.75" bottom="0.75" header="0.3" footer="0.3"/>
  <pageSetup scale="5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CA1E-59DE-42F3-A2D5-6B2D05527C06}">
  <sheetPr>
    <tabColor theme="7"/>
  </sheetPr>
  <dimension ref="B1:F951"/>
  <sheetViews>
    <sheetView showGridLines="0" workbookViewId="0">
      <selection activeCell="D11" sqref="D11"/>
    </sheetView>
  </sheetViews>
  <sheetFormatPr defaultColWidth="14.42578125" defaultRowHeight="15" customHeight="1" x14ac:dyDescent="0.25"/>
  <cols>
    <col min="1" max="1" width="2.7109375" customWidth="1"/>
    <col min="2" max="2" width="42.140625" customWidth="1"/>
    <col min="3" max="3" width="17.7109375" customWidth="1"/>
    <col min="4" max="4" width="16" customWidth="1"/>
    <col min="5" max="5" width="11.7109375" customWidth="1"/>
    <col min="6" max="6" width="8.7109375" customWidth="1"/>
    <col min="7" max="7" width="10.7109375" customWidth="1"/>
    <col min="8" max="23" width="8.7109375" customWidth="1"/>
  </cols>
  <sheetData>
    <row r="1" spans="2:6" x14ac:dyDescent="0.25">
      <c r="C1" s="1"/>
    </row>
    <row r="2" spans="2:6" ht="26.25" x14ac:dyDescent="0.4">
      <c r="B2" s="46" t="s">
        <v>37</v>
      </c>
      <c r="C2" s="1"/>
    </row>
    <row r="3" spans="2:6" x14ac:dyDescent="0.25">
      <c r="C3" s="1"/>
      <c r="D3" s="12"/>
    </row>
    <row r="4" spans="2:6" x14ac:dyDescent="0.25">
      <c r="B4" s="14" t="s">
        <v>18</v>
      </c>
      <c r="C4" s="9"/>
      <c r="D4" s="14"/>
      <c r="E4" t="s">
        <v>31</v>
      </c>
    </row>
    <row r="5" spans="2:6" x14ac:dyDescent="0.25">
      <c r="B5" t="s">
        <v>19</v>
      </c>
      <c r="C5" s="1" t="s">
        <v>4</v>
      </c>
      <c r="D5" s="44">
        <f>Calculations!$G$47</f>
        <v>66583.342825312822</v>
      </c>
      <c r="E5" t="s">
        <v>74</v>
      </c>
    </row>
    <row r="6" spans="2:6" x14ac:dyDescent="0.25">
      <c r="B6" t="s">
        <v>20</v>
      </c>
      <c r="C6" s="1" t="s">
        <v>4</v>
      </c>
      <c r="D6" s="44">
        <f>D5+D7</f>
        <v>43468.828546341494</v>
      </c>
      <c r="E6" t="s">
        <v>74</v>
      </c>
    </row>
    <row r="7" spans="2:6" x14ac:dyDescent="0.25">
      <c r="B7" s="39" t="s">
        <v>46</v>
      </c>
      <c r="C7" s="1" t="s">
        <v>4</v>
      </c>
      <c r="D7" s="44">
        <f>Calculations!$O$47</f>
        <v>-23114.514278971332</v>
      </c>
      <c r="E7" t="s">
        <v>74</v>
      </c>
    </row>
    <row r="8" spans="2:6" x14ac:dyDescent="0.25">
      <c r="B8" s="39" t="s">
        <v>47</v>
      </c>
      <c r="C8" s="63" t="s">
        <v>48</v>
      </c>
      <c r="D8" s="108">
        <f>MATCH(0,Calculations!$O$22:$O$46,-1)+1</f>
        <v>6</v>
      </c>
      <c r="E8" t="s">
        <v>74</v>
      </c>
    </row>
    <row r="9" spans="2:6" ht="18.75" x14ac:dyDescent="0.3">
      <c r="B9" s="15"/>
    </row>
    <row r="10" spans="2:6" x14ac:dyDescent="0.25">
      <c r="B10" s="16"/>
      <c r="C10" s="60" t="s">
        <v>25</v>
      </c>
      <c r="D10" s="61" t="s">
        <v>26</v>
      </c>
      <c r="E10" s="61" t="s">
        <v>38</v>
      </c>
      <c r="F10" s="107" t="s">
        <v>31</v>
      </c>
    </row>
    <row r="11" spans="2:6" x14ac:dyDescent="0.25">
      <c r="B11" s="64" t="s">
        <v>49</v>
      </c>
      <c r="C11" s="77">
        <f>Calculations!G47</f>
        <v>66583.342825312822</v>
      </c>
      <c r="D11" s="78">
        <f>Calculations!M47-D12</f>
        <v>37228.82854634148</v>
      </c>
      <c r="E11" s="83"/>
      <c r="F11" t="s">
        <v>74</v>
      </c>
    </row>
    <row r="12" spans="2:6" x14ac:dyDescent="0.25">
      <c r="B12" s="62" t="s">
        <v>42</v>
      </c>
      <c r="C12" s="79"/>
      <c r="D12" s="80">
        <f>Calculations!H47</f>
        <v>6239.9999999999991</v>
      </c>
      <c r="E12" s="84"/>
      <c r="F12" t="s">
        <v>74</v>
      </c>
    </row>
    <row r="13" spans="2:6" x14ac:dyDescent="0.25">
      <c r="B13" s="18" t="s">
        <v>22</v>
      </c>
      <c r="C13" s="81">
        <f>SUM(C11:C12)</f>
        <v>66583.342825312822</v>
      </c>
      <c r="D13" s="82">
        <f>SUM(D11:D12)</f>
        <v>43468.82854634148</v>
      </c>
      <c r="E13" s="85">
        <f>C13-D13</f>
        <v>23114.514278971343</v>
      </c>
      <c r="F13" t="s">
        <v>74</v>
      </c>
    </row>
    <row r="14" spans="2:6" x14ac:dyDescent="0.25">
      <c r="C14" s="1"/>
    </row>
    <row r="15" spans="2:6" x14ac:dyDescent="0.25">
      <c r="C15" s="1"/>
    </row>
    <row r="16" spans="2:6"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row r="244" spans="3:3" x14ac:dyDescent="0.25">
      <c r="C244" s="1"/>
    </row>
    <row r="245" spans="3:3" x14ac:dyDescent="0.25">
      <c r="C245" s="1"/>
    </row>
    <row r="246" spans="3:3" x14ac:dyDescent="0.25">
      <c r="C246" s="1"/>
    </row>
    <row r="247" spans="3:3" x14ac:dyDescent="0.25">
      <c r="C247" s="1"/>
    </row>
    <row r="248" spans="3:3" x14ac:dyDescent="0.25">
      <c r="C248" s="1"/>
    </row>
    <row r="249" spans="3:3" x14ac:dyDescent="0.25">
      <c r="C249" s="1"/>
    </row>
    <row r="250" spans="3:3" x14ac:dyDescent="0.25">
      <c r="C250" s="1"/>
    </row>
    <row r="251" spans="3:3" x14ac:dyDescent="0.25">
      <c r="C251" s="1"/>
    </row>
    <row r="252" spans="3:3" x14ac:dyDescent="0.25">
      <c r="C252" s="1"/>
    </row>
    <row r="253" spans="3:3" x14ac:dyDescent="0.25">
      <c r="C253" s="1"/>
    </row>
    <row r="254" spans="3:3" x14ac:dyDescent="0.25">
      <c r="C254" s="1"/>
    </row>
    <row r="255" spans="3:3" x14ac:dyDescent="0.25">
      <c r="C255" s="1"/>
    </row>
    <row r="256" spans="3:3" x14ac:dyDescent="0.25">
      <c r="C256" s="1"/>
    </row>
    <row r="257" spans="3:3" x14ac:dyDescent="0.25">
      <c r="C257" s="1"/>
    </row>
    <row r="258" spans="3:3" x14ac:dyDescent="0.25">
      <c r="C258" s="1"/>
    </row>
    <row r="259" spans="3:3" x14ac:dyDescent="0.25">
      <c r="C259" s="1"/>
    </row>
    <row r="260" spans="3:3" x14ac:dyDescent="0.25">
      <c r="C260" s="1"/>
    </row>
    <row r="261" spans="3:3" x14ac:dyDescent="0.25">
      <c r="C261" s="1"/>
    </row>
    <row r="262" spans="3:3" x14ac:dyDescent="0.25">
      <c r="C262" s="1"/>
    </row>
    <row r="263" spans="3:3" x14ac:dyDescent="0.25">
      <c r="C263" s="1"/>
    </row>
    <row r="264" spans="3:3" x14ac:dyDescent="0.25">
      <c r="C264" s="1"/>
    </row>
    <row r="265" spans="3:3" x14ac:dyDescent="0.25">
      <c r="C265" s="1"/>
    </row>
    <row r="266" spans="3:3" x14ac:dyDescent="0.25">
      <c r="C266" s="1"/>
    </row>
    <row r="267" spans="3:3" x14ac:dyDescent="0.25">
      <c r="C267" s="1"/>
    </row>
    <row r="268" spans="3:3" x14ac:dyDescent="0.25">
      <c r="C268" s="1"/>
    </row>
    <row r="269" spans="3:3" x14ac:dyDescent="0.25">
      <c r="C269" s="1"/>
    </row>
    <row r="270" spans="3:3" x14ac:dyDescent="0.25">
      <c r="C270" s="1"/>
    </row>
    <row r="271" spans="3:3" x14ac:dyDescent="0.25">
      <c r="C271" s="1"/>
    </row>
    <row r="272" spans="3:3" x14ac:dyDescent="0.25">
      <c r="C272" s="1"/>
    </row>
    <row r="273" spans="3:3" x14ac:dyDescent="0.25">
      <c r="C273" s="1"/>
    </row>
    <row r="274" spans="3:3" x14ac:dyDescent="0.25">
      <c r="C274" s="1"/>
    </row>
    <row r="275" spans="3:3" x14ac:dyDescent="0.25">
      <c r="C275" s="1"/>
    </row>
    <row r="276" spans="3:3" x14ac:dyDescent="0.25">
      <c r="C276" s="1"/>
    </row>
    <row r="277" spans="3:3" x14ac:dyDescent="0.25">
      <c r="C277" s="1"/>
    </row>
    <row r="278" spans="3:3" x14ac:dyDescent="0.25">
      <c r="C278" s="1"/>
    </row>
    <row r="279" spans="3:3" x14ac:dyDescent="0.25">
      <c r="C279" s="1"/>
    </row>
    <row r="280" spans="3:3" x14ac:dyDescent="0.25">
      <c r="C280" s="1"/>
    </row>
    <row r="281" spans="3:3" x14ac:dyDescent="0.25">
      <c r="C281" s="1"/>
    </row>
    <row r="282" spans="3:3" x14ac:dyDescent="0.25">
      <c r="C282" s="1"/>
    </row>
    <row r="283" spans="3:3" x14ac:dyDescent="0.25">
      <c r="C283" s="1"/>
    </row>
    <row r="284" spans="3:3" x14ac:dyDescent="0.25">
      <c r="C284" s="1"/>
    </row>
    <row r="285" spans="3:3" x14ac:dyDescent="0.25">
      <c r="C285" s="1"/>
    </row>
    <row r="286" spans="3:3" x14ac:dyDescent="0.25">
      <c r="C286" s="1"/>
    </row>
    <row r="287" spans="3:3" x14ac:dyDescent="0.25">
      <c r="C287" s="1"/>
    </row>
    <row r="288" spans="3:3" x14ac:dyDescent="0.25">
      <c r="C288" s="1"/>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row r="297" spans="3:3" x14ac:dyDescent="0.25">
      <c r="C297" s="1"/>
    </row>
    <row r="298" spans="3:3" x14ac:dyDescent="0.25">
      <c r="C298" s="1"/>
    </row>
    <row r="299" spans="3:3" x14ac:dyDescent="0.25">
      <c r="C299" s="1"/>
    </row>
    <row r="300" spans="3:3" x14ac:dyDescent="0.25">
      <c r="C300" s="1"/>
    </row>
    <row r="301" spans="3:3" x14ac:dyDescent="0.25">
      <c r="C301" s="1"/>
    </row>
    <row r="302" spans="3:3" x14ac:dyDescent="0.25">
      <c r="C302" s="1"/>
    </row>
    <row r="303" spans="3:3" x14ac:dyDescent="0.25">
      <c r="C303" s="1"/>
    </row>
    <row r="304" spans="3:3" x14ac:dyDescent="0.25">
      <c r="C304" s="1"/>
    </row>
    <row r="305" spans="3:3" x14ac:dyDescent="0.25">
      <c r="C305" s="1"/>
    </row>
    <row r="306" spans="3:3" x14ac:dyDescent="0.25">
      <c r="C306" s="1"/>
    </row>
    <row r="307" spans="3:3" x14ac:dyDescent="0.25">
      <c r="C307" s="1"/>
    </row>
    <row r="308" spans="3:3" x14ac:dyDescent="0.25">
      <c r="C308" s="1"/>
    </row>
    <row r="309" spans="3:3" x14ac:dyDescent="0.25">
      <c r="C309" s="1"/>
    </row>
    <row r="310" spans="3:3" x14ac:dyDescent="0.25">
      <c r="C310" s="1"/>
    </row>
    <row r="311" spans="3:3" x14ac:dyDescent="0.25">
      <c r="C311" s="1"/>
    </row>
    <row r="312" spans="3:3" x14ac:dyDescent="0.25">
      <c r="C312" s="1"/>
    </row>
    <row r="313" spans="3:3" x14ac:dyDescent="0.25">
      <c r="C313" s="1"/>
    </row>
    <row r="314" spans="3:3" x14ac:dyDescent="0.25">
      <c r="C314" s="1"/>
    </row>
    <row r="315" spans="3:3" x14ac:dyDescent="0.25">
      <c r="C315" s="1"/>
    </row>
    <row r="316" spans="3:3" x14ac:dyDescent="0.25">
      <c r="C316" s="1"/>
    </row>
    <row r="317" spans="3:3" x14ac:dyDescent="0.25">
      <c r="C317" s="1"/>
    </row>
    <row r="318" spans="3:3" x14ac:dyDescent="0.25">
      <c r="C318" s="1"/>
    </row>
    <row r="319" spans="3:3" x14ac:dyDescent="0.25">
      <c r="C319" s="1"/>
    </row>
    <row r="320" spans="3:3" x14ac:dyDescent="0.25">
      <c r="C320" s="1"/>
    </row>
    <row r="321" spans="3:3" x14ac:dyDescent="0.25">
      <c r="C321" s="1"/>
    </row>
    <row r="322" spans="3:3" x14ac:dyDescent="0.25">
      <c r="C322" s="1"/>
    </row>
    <row r="323" spans="3:3" x14ac:dyDescent="0.25">
      <c r="C323" s="1"/>
    </row>
    <row r="324" spans="3:3" x14ac:dyDescent="0.25">
      <c r="C324" s="1"/>
    </row>
    <row r="325" spans="3:3" x14ac:dyDescent="0.25">
      <c r="C325" s="1"/>
    </row>
    <row r="326" spans="3:3" x14ac:dyDescent="0.25">
      <c r="C326" s="1"/>
    </row>
    <row r="327" spans="3:3" x14ac:dyDescent="0.25">
      <c r="C327" s="1"/>
    </row>
    <row r="328" spans="3:3" x14ac:dyDescent="0.25">
      <c r="C328" s="1"/>
    </row>
    <row r="329" spans="3:3" x14ac:dyDescent="0.25">
      <c r="C329" s="1"/>
    </row>
    <row r="330" spans="3:3" x14ac:dyDescent="0.25">
      <c r="C330" s="1"/>
    </row>
    <row r="331" spans="3:3" x14ac:dyDescent="0.25">
      <c r="C331" s="1"/>
    </row>
    <row r="332" spans="3:3" x14ac:dyDescent="0.25">
      <c r="C332" s="1"/>
    </row>
    <row r="333" spans="3:3" x14ac:dyDescent="0.25">
      <c r="C333" s="1"/>
    </row>
    <row r="334" spans="3:3" x14ac:dyDescent="0.25">
      <c r="C334" s="1"/>
    </row>
    <row r="335" spans="3:3" x14ac:dyDescent="0.25">
      <c r="C335" s="1"/>
    </row>
    <row r="336" spans="3:3" x14ac:dyDescent="0.25">
      <c r="C336" s="1"/>
    </row>
    <row r="337" spans="3:3" x14ac:dyDescent="0.25">
      <c r="C337" s="1"/>
    </row>
    <row r="338" spans="3:3" x14ac:dyDescent="0.25">
      <c r="C338" s="1"/>
    </row>
    <row r="339" spans="3:3" x14ac:dyDescent="0.25">
      <c r="C339" s="1"/>
    </row>
    <row r="340" spans="3:3" x14ac:dyDescent="0.25">
      <c r="C340" s="1"/>
    </row>
    <row r="341" spans="3:3" x14ac:dyDescent="0.25">
      <c r="C341" s="1"/>
    </row>
    <row r="342" spans="3:3" x14ac:dyDescent="0.25">
      <c r="C342" s="1"/>
    </row>
    <row r="343" spans="3:3" x14ac:dyDescent="0.25">
      <c r="C343" s="1"/>
    </row>
    <row r="344" spans="3:3" x14ac:dyDescent="0.25">
      <c r="C344" s="1"/>
    </row>
    <row r="345" spans="3:3" x14ac:dyDescent="0.25">
      <c r="C345" s="1"/>
    </row>
    <row r="346" spans="3:3" x14ac:dyDescent="0.25">
      <c r="C346" s="1"/>
    </row>
    <row r="347" spans="3:3" x14ac:dyDescent="0.25">
      <c r="C347" s="1"/>
    </row>
    <row r="348" spans="3:3" x14ac:dyDescent="0.25">
      <c r="C348" s="1"/>
    </row>
    <row r="349" spans="3:3" x14ac:dyDescent="0.25">
      <c r="C349" s="1"/>
    </row>
    <row r="350" spans="3:3" x14ac:dyDescent="0.25">
      <c r="C350" s="1"/>
    </row>
    <row r="351" spans="3:3" x14ac:dyDescent="0.25">
      <c r="C351" s="1"/>
    </row>
    <row r="352" spans="3:3" x14ac:dyDescent="0.25">
      <c r="C352" s="1"/>
    </row>
    <row r="353" spans="3:3" x14ac:dyDescent="0.25">
      <c r="C353" s="1"/>
    </row>
    <row r="354" spans="3:3" x14ac:dyDescent="0.25">
      <c r="C354" s="1"/>
    </row>
    <row r="355" spans="3:3" x14ac:dyDescent="0.25">
      <c r="C355" s="1"/>
    </row>
    <row r="356" spans="3:3" x14ac:dyDescent="0.25">
      <c r="C356" s="1"/>
    </row>
    <row r="357" spans="3:3" x14ac:dyDescent="0.25">
      <c r="C357" s="1"/>
    </row>
    <row r="358" spans="3:3" x14ac:dyDescent="0.25">
      <c r="C358" s="1"/>
    </row>
    <row r="359" spans="3:3" x14ac:dyDescent="0.25">
      <c r="C359" s="1"/>
    </row>
    <row r="360" spans="3:3" x14ac:dyDescent="0.25">
      <c r="C360" s="1"/>
    </row>
    <row r="361" spans="3:3" x14ac:dyDescent="0.25">
      <c r="C361" s="1"/>
    </row>
    <row r="362" spans="3:3" x14ac:dyDescent="0.25">
      <c r="C362" s="1"/>
    </row>
    <row r="363" spans="3:3" x14ac:dyDescent="0.25">
      <c r="C363" s="1"/>
    </row>
    <row r="364" spans="3:3" x14ac:dyDescent="0.25">
      <c r="C364" s="1"/>
    </row>
    <row r="365" spans="3:3" x14ac:dyDescent="0.25">
      <c r="C365" s="1"/>
    </row>
    <row r="366" spans="3:3" x14ac:dyDescent="0.25">
      <c r="C366" s="1"/>
    </row>
    <row r="367" spans="3:3" x14ac:dyDescent="0.25">
      <c r="C367" s="1"/>
    </row>
    <row r="368" spans="3:3" x14ac:dyDescent="0.25">
      <c r="C368" s="1"/>
    </row>
    <row r="369" spans="3:3" x14ac:dyDescent="0.25">
      <c r="C369" s="1"/>
    </row>
    <row r="370" spans="3:3" x14ac:dyDescent="0.25">
      <c r="C370" s="1"/>
    </row>
    <row r="371" spans="3:3" x14ac:dyDescent="0.25">
      <c r="C371" s="1"/>
    </row>
    <row r="372" spans="3:3" x14ac:dyDescent="0.25">
      <c r="C372" s="1"/>
    </row>
    <row r="373" spans="3:3" x14ac:dyDescent="0.25">
      <c r="C373" s="1"/>
    </row>
    <row r="374" spans="3:3" x14ac:dyDescent="0.25">
      <c r="C374" s="1"/>
    </row>
    <row r="375" spans="3:3" x14ac:dyDescent="0.25">
      <c r="C375" s="1"/>
    </row>
    <row r="376" spans="3:3" x14ac:dyDescent="0.25">
      <c r="C376" s="1"/>
    </row>
    <row r="377" spans="3:3" x14ac:dyDescent="0.25">
      <c r="C377" s="1"/>
    </row>
    <row r="378" spans="3:3" x14ac:dyDescent="0.25">
      <c r="C378" s="1"/>
    </row>
    <row r="379" spans="3:3" x14ac:dyDescent="0.25">
      <c r="C379" s="1"/>
    </row>
    <row r="380" spans="3:3" x14ac:dyDescent="0.25">
      <c r="C380" s="1"/>
    </row>
    <row r="381" spans="3:3" x14ac:dyDescent="0.25">
      <c r="C381" s="1"/>
    </row>
    <row r="382" spans="3:3" x14ac:dyDescent="0.25">
      <c r="C382" s="1"/>
    </row>
    <row r="383" spans="3:3" x14ac:dyDescent="0.25">
      <c r="C383" s="1"/>
    </row>
    <row r="384" spans="3:3" x14ac:dyDescent="0.25">
      <c r="C384" s="1"/>
    </row>
    <row r="385" spans="3:3" x14ac:dyDescent="0.25">
      <c r="C385" s="1"/>
    </row>
    <row r="386" spans="3:3" x14ac:dyDescent="0.25">
      <c r="C386" s="1"/>
    </row>
    <row r="387" spans="3:3" x14ac:dyDescent="0.25">
      <c r="C387" s="1"/>
    </row>
    <row r="388" spans="3:3" x14ac:dyDescent="0.25">
      <c r="C388" s="1"/>
    </row>
    <row r="389" spans="3:3" x14ac:dyDescent="0.25">
      <c r="C389" s="1"/>
    </row>
    <row r="390" spans="3:3" x14ac:dyDescent="0.25">
      <c r="C390" s="1"/>
    </row>
    <row r="391" spans="3:3" x14ac:dyDescent="0.25">
      <c r="C391" s="1"/>
    </row>
    <row r="392" spans="3:3" x14ac:dyDescent="0.25">
      <c r="C392" s="1"/>
    </row>
    <row r="393" spans="3:3" x14ac:dyDescent="0.25">
      <c r="C393" s="1"/>
    </row>
    <row r="394" spans="3:3" x14ac:dyDescent="0.25">
      <c r="C394" s="1"/>
    </row>
    <row r="395" spans="3:3" x14ac:dyDescent="0.25">
      <c r="C395" s="1"/>
    </row>
    <row r="396" spans="3:3" x14ac:dyDescent="0.25">
      <c r="C396" s="1"/>
    </row>
    <row r="397" spans="3:3" x14ac:dyDescent="0.25">
      <c r="C397" s="1"/>
    </row>
    <row r="398" spans="3:3" x14ac:dyDescent="0.25">
      <c r="C398" s="1"/>
    </row>
    <row r="399" spans="3:3" x14ac:dyDescent="0.25">
      <c r="C399" s="1"/>
    </row>
    <row r="400" spans="3:3"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29" spans="3:3" x14ac:dyDescent="0.25">
      <c r="C429" s="1"/>
    </row>
    <row r="430" spans="3:3" x14ac:dyDescent="0.25">
      <c r="C430" s="1"/>
    </row>
    <row r="431" spans="3:3" x14ac:dyDescent="0.25">
      <c r="C431" s="1"/>
    </row>
    <row r="432" spans="3:3" x14ac:dyDescent="0.25">
      <c r="C432" s="1"/>
    </row>
    <row r="433" spans="3:3" x14ac:dyDescent="0.25">
      <c r="C433" s="1"/>
    </row>
    <row r="434" spans="3:3" x14ac:dyDescent="0.25">
      <c r="C434" s="1"/>
    </row>
    <row r="435" spans="3:3" x14ac:dyDescent="0.25">
      <c r="C435" s="1"/>
    </row>
    <row r="436" spans="3:3" x14ac:dyDescent="0.25">
      <c r="C436" s="1"/>
    </row>
    <row r="437" spans="3:3" x14ac:dyDescent="0.25">
      <c r="C437" s="1"/>
    </row>
    <row r="438" spans="3:3" x14ac:dyDescent="0.25">
      <c r="C438" s="1"/>
    </row>
    <row r="439" spans="3:3" x14ac:dyDescent="0.25">
      <c r="C439" s="1"/>
    </row>
    <row r="440" spans="3:3" x14ac:dyDescent="0.25">
      <c r="C440" s="1"/>
    </row>
    <row r="441" spans="3:3" x14ac:dyDescent="0.25">
      <c r="C441" s="1"/>
    </row>
    <row r="442" spans="3:3" x14ac:dyDescent="0.25">
      <c r="C442" s="1"/>
    </row>
    <row r="443" spans="3:3" x14ac:dyDescent="0.25">
      <c r="C443" s="1"/>
    </row>
    <row r="444" spans="3:3" x14ac:dyDescent="0.25">
      <c r="C444" s="1"/>
    </row>
    <row r="445" spans="3:3" x14ac:dyDescent="0.25">
      <c r="C445" s="1"/>
    </row>
    <row r="446" spans="3:3" x14ac:dyDescent="0.25">
      <c r="C446" s="1"/>
    </row>
    <row r="447" spans="3:3" x14ac:dyDescent="0.25">
      <c r="C447" s="1"/>
    </row>
    <row r="448" spans="3:3" x14ac:dyDescent="0.25">
      <c r="C448" s="1"/>
    </row>
    <row r="449" spans="3:3" x14ac:dyDescent="0.25">
      <c r="C449" s="1"/>
    </row>
    <row r="450" spans="3:3" x14ac:dyDescent="0.25">
      <c r="C450" s="1"/>
    </row>
    <row r="451" spans="3:3" x14ac:dyDescent="0.25">
      <c r="C451" s="1"/>
    </row>
    <row r="452" spans="3:3" x14ac:dyDescent="0.25">
      <c r="C452" s="1"/>
    </row>
    <row r="453" spans="3:3" x14ac:dyDescent="0.25">
      <c r="C453" s="1"/>
    </row>
    <row r="454" spans="3:3" x14ac:dyDescent="0.25">
      <c r="C454" s="1"/>
    </row>
    <row r="455" spans="3:3" x14ac:dyDescent="0.25">
      <c r="C455" s="1"/>
    </row>
    <row r="456" spans="3:3" x14ac:dyDescent="0.25">
      <c r="C456" s="1"/>
    </row>
    <row r="457" spans="3:3" x14ac:dyDescent="0.25">
      <c r="C457" s="1"/>
    </row>
    <row r="458" spans="3:3" x14ac:dyDescent="0.25">
      <c r="C458" s="1"/>
    </row>
    <row r="459" spans="3:3" x14ac:dyDescent="0.25">
      <c r="C459" s="1"/>
    </row>
    <row r="460" spans="3:3" x14ac:dyDescent="0.25">
      <c r="C460" s="1"/>
    </row>
    <row r="461" spans="3:3" x14ac:dyDescent="0.25">
      <c r="C461" s="1"/>
    </row>
    <row r="462" spans="3:3" x14ac:dyDescent="0.25">
      <c r="C462" s="1"/>
    </row>
    <row r="463" spans="3:3" x14ac:dyDescent="0.25">
      <c r="C463" s="1"/>
    </row>
    <row r="464" spans="3:3" x14ac:dyDescent="0.25">
      <c r="C464" s="1"/>
    </row>
    <row r="465" spans="3:3" x14ac:dyDescent="0.25">
      <c r="C465" s="1"/>
    </row>
    <row r="466" spans="3:3" x14ac:dyDescent="0.25">
      <c r="C466" s="1"/>
    </row>
    <row r="467" spans="3:3" x14ac:dyDescent="0.25">
      <c r="C467" s="1"/>
    </row>
    <row r="468" spans="3:3" x14ac:dyDescent="0.25">
      <c r="C468" s="1"/>
    </row>
    <row r="469" spans="3:3" x14ac:dyDescent="0.25">
      <c r="C469" s="1"/>
    </row>
    <row r="470" spans="3:3" x14ac:dyDescent="0.25">
      <c r="C470" s="1"/>
    </row>
    <row r="471" spans="3:3" x14ac:dyDescent="0.25">
      <c r="C471" s="1"/>
    </row>
    <row r="472" spans="3:3" x14ac:dyDescent="0.25">
      <c r="C472" s="1"/>
    </row>
    <row r="473" spans="3:3" x14ac:dyDescent="0.25">
      <c r="C473" s="1"/>
    </row>
    <row r="474" spans="3:3" x14ac:dyDescent="0.25">
      <c r="C474" s="1"/>
    </row>
    <row r="475" spans="3:3" x14ac:dyDescent="0.25">
      <c r="C475" s="1"/>
    </row>
    <row r="476" spans="3:3" x14ac:dyDescent="0.25">
      <c r="C476" s="1"/>
    </row>
    <row r="477" spans="3:3" x14ac:dyDescent="0.25">
      <c r="C477" s="1"/>
    </row>
    <row r="478" spans="3:3" x14ac:dyDescent="0.25">
      <c r="C478" s="1"/>
    </row>
    <row r="479" spans="3:3" x14ac:dyDescent="0.25">
      <c r="C479" s="1"/>
    </row>
    <row r="480" spans="3:3" x14ac:dyDescent="0.25">
      <c r="C480" s="1"/>
    </row>
    <row r="481" spans="3:3" x14ac:dyDescent="0.25">
      <c r="C481" s="1"/>
    </row>
    <row r="482" spans="3:3" x14ac:dyDescent="0.25">
      <c r="C482" s="1"/>
    </row>
    <row r="483" spans="3:3" x14ac:dyDescent="0.25">
      <c r="C483" s="1"/>
    </row>
    <row r="484" spans="3:3" x14ac:dyDescent="0.25">
      <c r="C484" s="1"/>
    </row>
    <row r="485" spans="3:3" x14ac:dyDescent="0.25">
      <c r="C485" s="1"/>
    </row>
    <row r="486" spans="3:3" x14ac:dyDescent="0.25">
      <c r="C486" s="1"/>
    </row>
    <row r="487" spans="3:3" x14ac:dyDescent="0.25">
      <c r="C487" s="1"/>
    </row>
    <row r="488" spans="3:3" x14ac:dyDescent="0.25">
      <c r="C488" s="1"/>
    </row>
    <row r="489" spans="3:3" x14ac:dyDescent="0.25">
      <c r="C489" s="1"/>
    </row>
    <row r="490" spans="3:3" x14ac:dyDescent="0.25">
      <c r="C490" s="1"/>
    </row>
    <row r="491" spans="3:3" x14ac:dyDescent="0.25">
      <c r="C491" s="1"/>
    </row>
    <row r="492" spans="3:3" x14ac:dyDescent="0.25">
      <c r="C492" s="1"/>
    </row>
    <row r="493" spans="3:3" x14ac:dyDescent="0.25">
      <c r="C493" s="1"/>
    </row>
    <row r="494" spans="3:3" x14ac:dyDescent="0.25">
      <c r="C494" s="1"/>
    </row>
    <row r="495" spans="3:3" x14ac:dyDescent="0.25">
      <c r="C495" s="1"/>
    </row>
    <row r="496" spans="3:3" x14ac:dyDescent="0.25">
      <c r="C496" s="1"/>
    </row>
    <row r="497" spans="3:3" x14ac:dyDescent="0.25">
      <c r="C497" s="1"/>
    </row>
    <row r="498" spans="3:3" x14ac:dyDescent="0.25">
      <c r="C498" s="1"/>
    </row>
    <row r="499" spans="3:3" x14ac:dyDescent="0.25">
      <c r="C499" s="1"/>
    </row>
    <row r="500" spans="3:3" x14ac:dyDescent="0.25">
      <c r="C500" s="1"/>
    </row>
    <row r="501" spans="3:3" x14ac:dyDescent="0.25">
      <c r="C501" s="1"/>
    </row>
    <row r="502" spans="3:3" x14ac:dyDescent="0.25">
      <c r="C502" s="1"/>
    </row>
    <row r="503" spans="3:3" x14ac:dyDescent="0.25">
      <c r="C503" s="1"/>
    </row>
    <row r="504" spans="3:3" x14ac:dyDescent="0.25">
      <c r="C504" s="1"/>
    </row>
    <row r="505" spans="3:3" x14ac:dyDescent="0.25">
      <c r="C505" s="1"/>
    </row>
    <row r="506" spans="3:3" x14ac:dyDescent="0.25">
      <c r="C506" s="1"/>
    </row>
    <row r="507" spans="3:3" x14ac:dyDescent="0.25">
      <c r="C507" s="1"/>
    </row>
    <row r="508" spans="3:3" x14ac:dyDescent="0.25">
      <c r="C508" s="1"/>
    </row>
    <row r="509" spans="3:3" x14ac:dyDescent="0.25">
      <c r="C509" s="1"/>
    </row>
    <row r="510" spans="3:3" x14ac:dyDescent="0.25">
      <c r="C510" s="1"/>
    </row>
    <row r="511" spans="3:3" x14ac:dyDescent="0.25">
      <c r="C511" s="1"/>
    </row>
    <row r="512" spans="3:3" x14ac:dyDescent="0.25">
      <c r="C512" s="1"/>
    </row>
    <row r="513" spans="3:3" x14ac:dyDescent="0.25">
      <c r="C513" s="1"/>
    </row>
    <row r="514" spans="3:3" x14ac:dyDescent="0.25">
      <c r="C514" s="1"/>
    </row>
    <row r="515" spans="3:3" x14ac:dyDescent="0.25">
      <c r="C515" s="1"/>
    </row>
    <row r="516" spans="3:3" x14ac:dyDescent="0.25">
      <c r="C516" s="1"/>
    </row>
    <row r="517" spans="3:3" x14ac:dyDescent="0.25">
      <c r="C517" s="1"/>
    </row>
    <row r="518" spans="3:3" x14ac:dyDescent="0.25">
      <c r="C518" s="1"/>
    </row>
    <row r="519" spans="3:3" x14ac:dyDescent="0.25">
      <c r="C519" s="1"/>
    </row>
    <row r="520" spans="3:3" x14ac:dyDescent="0.25">
      <c r="C520" s="1"/>
    </row>
    <row r="521" spans="3:3" x14ac:dyDescent="0.25">
      <c r="C521" s="1"/>
    </row>
    <row r="522" spans="3:3" x14ac:dyDescent="0.25">
      <c r="C522" s="1"/>
    </row>
    <row r="523" spans="3:3" x14ac:dyDescent="0.25">
      <c r="C523" s="1"/>
    </row>
    <row r="524" spans="3:3" x14ac:dyDescent="0.25">
      <c r="C524" s="1"/>
    </row>
    <row r="525" spans="3:3" x14ac:dyDescent="0.25">
      <c r="C525" s="1"/>
    </row>
    <row r="526" spans="3:3" x14ac:dyDescent="0.25">
      <c r="C526" s="1"/>
    </row>
    <row r="527" spans="3:3" x14ac:dyDescent="0.25">
      <c r="C527" s="1"/>
    </row>
    <row r="528" spans="3:3" x14ac:dyDescent="0.25">
      <c r="C528" s="1"/>
    </row>
    <row r="529" spans="3:3" x14ac:dyDescent="0.25">
      <c r="C529" s="1"/>
    </row>
    <row r="530" spans="3:3" x14ac:dyDescent="0.25">
      <c r="C530" s="1"/>
    </row>
    <row r="531" spans="3:3" x14ac:dyDescent="0.25">
      <c r="C531" s="1"/>
    </row>
    <row r="532" spans="3:3" x14ac:dyDescent="0.25">
      <c r="C532" s="1"/>
    </row>
    <row r="533" spans="3:3" x14ac:dyDescent="0.25">
      <c r="C533" s="1"/>
    </row>
    <row r="534" spans="3:3" x14ac:dyDescent="0.25">
      <c r="C534" s="1"/>
    </row>
    <row r="535" spans="3:3" x14ac:dyDescent="0.25">
      <c r="C535" s="1"/>
    </row>
    <row r="536" spans="3:3" x14ac:dyDescent="0.25">
      <c r="C536" s="1"/>
    </row>
    <row r="537" spans="3:3" x14ac:dyDescent="0.25">
      <c r="C537" s="1"/>
    </row>
    <row r="538" spans="3:3" x14ac:dyDescent="0.25">
      <c r="C538" s="1"/>
    </row>
    <row r="539" spans="3:3" x14ac:dyDescent="0.25">
      <c r="C539" s="1"/>
    </row>
    <row r="540" spans="3:3" x14ac:dyDescent="0.25">
      <c r="C540" s="1"/>
    </row>
    <row r="541" spans="3:3" x14ac:dyDescent="0.25">
      <c r="C541" s="1"/>
    </row>
    <row r="542" spans="3:3" x14ac:dyDescent="0.25">
      <c r="C542" s="1"/>
    </row>
    <row r="543" spans="3:3" x14ac:dyDescent="0.25">
      <c r="C543" s="1"/>
    </row>
    <row r="544" spans="3:3" x14ac:dyDescent="0.25">
      <c r="C544" s="1"/>
    </row>
    <row r="545" spans="3:3" x14ac:dyDescent="0.25">
      <c r="C545" s="1"/>
    </row>
    <row r="546" spans="3:3" x14ac:dyDescent="0.25">
      <c r="C546" s="1"/>
    </row>
    <row r="547" spans="3:3" x14ac:dyDescent="0.25">
      <c r="C547" s="1"/>
    </row>
    <row r="548" spans="3:3" x14ac:dyDescent="0.25">
      <c r="C548" s="1"/>
    </row>
    <row r="549" spans="3:3" x14ac:dyDescent="0.25">
      <c r="C549" s="1"/>
    </row>
    <row r="550" spans="3:3" x14ac:dyDescent="0.25">
      <c r="C550" s="1"/>
    </row>
    <row r="551" spans="3:3" x14ac:dyDescent="0.25">
      <c r="C551" s="1"/>
    </row>
    <row r="552" spans="3:3" x14ac:dyDescent="0.25">
      <c r="C552" s="1"/>
    </row>
    <row r="553" spans="3:3" x14ac:dyDescent="0.25">
      <c r="C553" s="1"/>
    </row>
    <row r="554" spans="3:3" x14ac:dyDescent="0.25">
      <c r="C554" s="1"/>
    </row>
    <row r="555" spans="3:3" x14ac:dyDescent="0.25">
      <c r="C555" s="1"/>
    </row>
    <row r="556" spans="3:3" x14ac:dyDescent="0.25">
      <c r="C556" s="1"/>
    </row>
    <row r="557" spans="3:3" x14ac:dyDescent="0.25">
      <c r="C557" s="1"/>
    </row>
    <row r="558" spans="3:3" x14ac:dyDescent="0.25">
      <c r="C558" s="1"/>
    </row>
    <row r="559" spans="3:3" x14ac:dyDescent="0.25">
      <c r="C559" s="1"/>
    </row>
    <row r="560" spans="3:3" x14ac:dyDescent="0.25">
      <c r="C560" s="1"/>
    </row>
    <row r="561" spans="3:3" x14ac:dyDescent="0.25">
      <c r="C561" s="1"/>
    </row>
    <row r="562" spans="3:3" x14ac:dyDescent="0.25">
      <c r="C562" s="1"/>
    </row>
    <row r="563" spans="3:3" x14ac:dyDescent="0.25">
      <c r="C563" s="1"/>
    </row>
    <row r="564" spans="3:3" x14ac:dyDescent="0.25">
      <c r="C564" s="1"/>
    </row>
    <row r="565" spans="3:3" x14ac:dyDescent="0.25">
      <c r="C565" s="1"/>
    </row>
    <row r="566" spans="3:3" x14ac:dyDescent="0.25">
      <c r="C566" s="1"/>
    </row>
    <row r="567" spans="3:3" x14ac:dyDescent="0.25">
      <c r="C567" s="1"/>
    </row>
    <row r="568" spans="3:3" x14ac:dyDescent="0.25">
      <c r="C568" s="1"/>
    </row>
    <row r="569" spans="3:3" x14ac:dyDescent="0.25">
      <c r="C569" s="1"/>
    </row>
    <row r="570" spans="3:3" x14ac:dyDescent="0.25">
      <c r="C570" s="1"/>
    </row>
    <row r="571" spans="3:3" x14ac:dyDescent="0.25">
      <c r="C571" s="1"/>
    </row>
    <row r="572" spans="3:3" x14ac:dyDescent="0.25">
      <c r="C572" s="1"/>
    </row>
    <row r="573" spans="3:3" x14ac:dyDescent="0.25">
      <c r="C573" s="1"/>
    </row>
    <row r="574" spans="3:3" x14ac:dyDescent="0.25">
      <c r="C574" s="1"/>
    </row>
    <row r="575" spans="3:3" x14ac:dyDescent="0.25">
      <c r="C575" s="1"/>
    </row>
    <row r="576" spans="3:3" x14ac:dyDescent="0.25">
      <c r="C576" s="1"/>
    </row>
    <row r="577" spans="3:3" x14ac:dyDescent="0.25">
      <c r="C577" s="1"/>
    </row>
    <row r="578" spans="3:3" x14ac:dyDescent="0.25">
      <c r="C578" s="1"/>
    </row>
    <row r="579" spans="3:3" x14ac:dyDescent="0.25">
      <c r="C579" s="1"/>
    </row>
    <row r="580" spans="3:3" x14ac:dyDescent="0.25">
      <c r="C580" s="1"/>
    </row>
    <row r="581" spans="3:3" x14ac:dyDescent="0.25">
      <c r="C581" s="1"/>
    </row>
    <row r="582" spans="3:3" x14ac:dyDescent="0.25">
      <c r="C582" s="1"/>
    </row>
    <row r="583" spans="3:3" x14ac:dyDescent="0.25">
      <c r="C583" s="1"/>
    </row>
    <row r="584" spans="3:3" x14ac:dyDescent="0.25">
      <c r="C584" s="1"/>
    </row>
    <row r="585" spans="3:3" x14ac:dyDescent="0.25">
      <c r="C585" s="1"/>
    </row>
    <row r="586" spans="3:3" x14ac:dyDescent="0.25">
      <c r="C586" s="1"/>
    </row>
    <row r="587" spans="3:3" x14ac:dyDescent="0.25">
      <c r="C587" s="1"/>
    </row>
    <row r="588" spans="3:3" x14ac:dyDescent="0.25">
      <c r="C588" s="1"/>
    </row>
    <row r="589" spans="3:3" x14ac:dyDescent="0.25">
      <c r="C589" s="1"/>
    </row>
    <row r="590" spans="3:3" x14ac:dyDescent="0.25">
      <c r="C590" s="1"/>
    </row>
    <row r="591" spans="3:3" x14ac:dyDescent="0.25">
      <c r="C591" s="1"/>
    </row>
    <row r="592" spans="3:3" x14ac:dyDescent="0.25">
      <c r="C592" s="1"/>
    </row>
    <row r="593" spans="3:3" x14ac:dyDescent="0.25">
      <c r="C593" s="1"/>
    </row>
    <row r="594" spans="3:3" x14ac:dyDescent="0.25">
      <c r="C594" s="1"/>
    </row>
    <row r="595" spans="3:3" x14ac:dyDescent="0.25">
      <c r="C595" s="1"/>
    </row>
    <row r="596" spans="3:3" x14ac:dyDescent="0.25">
      <c r="C596" s="1"/>
    </row>
    <row r="597" spans="3:3" x14ac:dyDescent="0.25">
      <c r="C597" s="1"/>
    </row>
    <row r="598" spans="3:3" x14ac:dyDescent="0.25">
      <c r="C598" s="1"/>
    </row>
    <row r="599" spans="3:3" x14ac:dyDescent="0.25">
      <c r="C599" s="1"/>
    </row>
    <row r="600" spans="3:3" x14ac:dyDescent="0.25">
      <c r="C600" s="1"/>
    </row>
    <row r="601" spans="3:3" x14ac:dyDescent="0.25">
      <c r="C601" s="1"/>
    </row>
    <row r="602" spans="3:3" x14ac:dyDescent="0.25">
      <c r="C602" s="1"/>
    </row>
    <row r="603" spans="3:3" x14ac:dyDescent="0.25">
      <c r="C603" s="1"/>
    </row>
    <row r="604" spans="3:3" x14ac:dyDescent="0.25">
      <c r="C604" s="1"/>
    </row>
    <row r="605" spans="3:3" x14ac:dyDescent="0.25">
      <c r="C605" s="1"/>
    </row>
    <row r="606" spans="3:3" x14ac:dyDescent="0.25">
      <c r="C606" s="1"/>
    </row>
    <row r="607" spans="3:3" x14ac:dyDescent="0.25">
      <c r="C607" s="1"/>
    </row>
    <row r="608" spans="3:3" x14ac:dyDescent="0.25">
      <c r="C608" s="1"/>
    </row>
    <row r="609" spans="3:3" x14ac:dyDescent="0.25">
      <c r="C609" s="1"/>
    </row>
    <row r="610" spans="3:3" x14ac:dyDescent="0.25">
      <c r="C610" s="1"/>
    </row>
    <row r="611" spans="3:3" x14ac:dyDescent="0.25">
      <c r="C611" s="1"/>
    </row>
    <row r="612" spans="3:3" x14ac:dyDescent="0.25">
      <c r="C612" s="1"/>
    </row>
    <row r="613" spans="3:3" x14ac:dyDescent="0.25">
      <c r="C613" s="1"/>
    </row>
    <row r="614" spans="3:3" x14ac:dyDescent="0.25">
      <c r="C614" s="1"/>
    </row>
    <row r="615" spans="3:3" x14ac:dyDescent="0.25">
      <c r="C615" s="1"/>
    </row>
    <row r="616" spans="3:3" x14ac:dyDescent="0.25">
      <c r="C616" s="1"/>
    </row>
    <row r="617" spans="3:3" x14ac:dyDescent="0.25">
      <c r="C617" s="1"/>
    </row>
    <row r="618" spans="3:3" x14ac:dyDescent="0.25">
      <c r="C618" s="1"/>
    </row>
    <row r="619" spans="3:3" x14ac:dyDescent="0.25">
      <c r="C619" s="1"/>
    </row>
    <row r="620" spans="3:3" x14ac:dyDescent="0.25">
      <c r="C620" s="1"/>
    </row>
    <row r="621" spans="3:3" x14ac:dyDescent="0.25">
      <c r="C621" s="1"/>
    </row>
    <row r="622" spans="3:3" x14ac:dyDescent="0.25">
      <c r="C622" s="1"/>
    </row>
    <row r="623" spans="3:3" x14ac:dyDescent="0.25">
      <c r="C623" s="1"/>
    </row>
    <row r="624" spans="3:3" x14ac:dyDescent="0.25">
      <c r="C624" s="1"/>
    </row>
    <row r="625" spans="3:3" x14ac:dyDescent="0.25">
      <c r="C625" s="1"/>
    </row>
    <row r="626" spans="3:3" x14ac:dyDescent="0.25">
      <c r="C626" s="1"/>
    </row>
    <row r="627" spans="3:3" x14ac:dyDescent="0.25">
      <c r="C627" s="1"/>
    </row>
    <row r="628" spans="3:3" x14ac:dyDescent="0.25">
      <c r="C628" s="1"/>
    </row>
    <row r="629" spans="3:3" x14ac:dyDescent="0.25">
      <c r="C629" s="1"/>
    </row>
    <row r="630" spans="3:3" x14ac:dyDescent="0.25">
      <c r="C630" s="1"/>
    </row>
    <row r="631" spans="3:3" x14ac:dyDescent="0.25">
      <c r="C631" s="1"/>
    </row>
    <row r="632" spans="3:3" x14ac:dyDescent="0.25">
      <c r="C632" s="1"/>
    </row>
    <row r="633" spans="3:3" x14ac:dyDescent="0.25">
      <c r="C633" s="1"/>
    </row>
    <row r="634" spans="3:3" x14ac:dyDescent="0.25">
      <c r="C634" s="1"/>
    </row>
    <row r="635" spans="3:3" x14ac:dyDescent="0.25">
      <c r="C635" s="1"/>
    </row>
    <row r="636" spans="3:3" x14ac:dyDescent="0.25">
      <c r="C636" s="1"/>
    </row>
    <row r="637" spans="3:3" x14ac:dyDescent="0.25">
      <c r="C637" s="1"/>
    </row>
    <row r="638" spans="3:3" x14ac:dyDescent="0.25">
      <c r="C638" s="1"/>
    </row>
    <row r="639" spans="3:3" x14ac:dyDescent="0.25">
      <c r="C639" s="1"/>
    </row>
    <row r="640" spans="3:3" x14ac:dyDescent="0.25">
      <c r="C640" s="1"/>
    </row>
    <row r="641" spans="3:3" x14ac:dyDescent="0.25">
      <c r="C641" s="1"/>
    </row>
    <row r="642" spans="3:3" x14ac:dyDescent="0.25">
      <c r="C642" s="1"/>
    </row>
    <row r="643" spans="3:3" x14ac:dyDescent="0.25">
      <c r="C643" s="1"/>
    </row>
    <row r="644" spans="3:3" x14ac:dyDescent="0.25">
      <c r="C644" s="1"/>
    </row>
    <row r="645" spans="3:3" x14ac:dyDescent="0.25">
      <c r="C645" s="1"/>
    </row>
    <row r="646" spans="3:3" x14ac:dyDescent="0.25">
      <c r="C646" s="1"/>
    </row>
    <row r="647" spans="3:3" x14ac:dyDescent="0.25">
      <c r="C647" s="1"/>
    </row>
    <row r="648" spans="3:3" x14ac:dyDescent="0.25">
      <c r="C648" s="1"/>
    </row>
    <row r="649" spans="3:3" x14ac:dyDescent="0.25">
      <c r="C649" s="1"/>
    </row>
    <row r="650" spans="3:3" x14ac:dyDescent="0.25">
      <c r="C650" s="1"/>
    </row>
    <row r="651" spans="3:3" x14ac:dyDescent="0.25">
      <c r="C651" s="1"/>
    </row>
    <row r="652" spans="3:3" x14ac:dyDescent="0.25">
      <c r="C652" s="1"/>
    </row>
    <row r="653" spans="3:3" x14ac:dyDescent="0.25">
      <c r="C653" s="1"/>
    </row>
    <row r="654" spans="3:3" x14ac:dyDescent="0.25">
      <c r="C654" s="1"/>
    </row>
    <row r="655" spans="3:3" x14ac:dyDescent="0.25">
      <c r="C655" s="1"/>
    </row>
    <row r="656" spans="3:3" x14ac:dyDescent="0.25">
      <c r="C656" s="1"/>
    </row>
    <row r="657" spans="3:3" x14ac:dyDescent="0.25">
      <c r="C657" s="1"/>
    </row>
    <row r="658" spans="3:3" x14ac:dyDescent="0.25">
      <c r="C658" s="1"/>
    </row>
    <row r="659" spans="3:3" x14ac:dyDescent="0.25">
      <c r="C659" s="1"/>
    </row>
    <row r="660" spans="3:3" x14ac:dyDescent="0.25">
      <c r="C660" s="1"/>
    </row>
    <row r="661" spans="3:3" x14ac:dyDescent="0.25">
      <c r="C661" s="1"/>
    </row>
    <row r="662" spans="3:3" x14ac:dyDescent="0.25">
      <c r="C662" s="1"/>
    </row>
    <row r="663" spans="3:3" x14ac:dyDescent="0.25">
      <c r="C663" s="1"/>
    </row>
    <row r="664" spans="3:3" x14ac:dyDescent="0.25">
      <c r="C664" s="1"/>
    </row>
    <row r="665" spans="3:3" x14ac:dyDescent="0.25">
      <c r="C665" s="1"/>
    </row>
    <row r="666" spans="3:3" x14ac:dyDescent="0.25">
      <c r="C666" s="1"/>
    </row>
    <row r="667" spans="3:3" x14ac:dyDescent="0.25">
      <c r="C667" s="1"/>
    </row>
    <row r="668" spans="3:3" x14ac:dyDescent="0.25">
      <c r="C668" s="1"/>
    </row>
    <row r="669" spans="3:3" x14ac:dyDescent="0.25">
      <c r="C669" s="1"/>
    </row>
    <row r="670" spans="3:3" x14ac:dyDescent="0.25">
      <c r="C670" s="1"/>
    </row>
    <row r="671" spans="3:3" x14ac:dyDescent="0.25">
      <c r="C671" s="1"/>
    </row>
    <row r="672" spans="3:3" x14ac:dyDescent="0.25">
      <c r="C672" s="1"/>
    </row>
    <row r="673" spans="3:3" x14ac:dyDescent="0.25">
      <c r="C673" s="1"/>
    </row>
    <row r="674" spans="3:3" x14ac:dyDescent="0.25">
      <c r="C674" s="1"/>
    </row>
    <row r="675" spans="3:3" x14ac:dyDescent="0.25">
      <c r="C675" s="1"/>
    </row>
    <row r="676" spans="3:3" x14ac:dyDescent="0.25">
      <c r="C676" s="1"/>
    </row>
    <row r="677" spans="3:3" x14ac:dyDescent="0.25">
      <c r="C677" s="1"/>
    </row>
    <row r="678" spans="3:3" x14ac:dyDescent="0.25">
      <c r="C678" s="1"/>
    </row>
    <row r="679" spans="3:3" x14ac:dyDescent="0.25">
      <c r="C679" s="1"/>
    </row>
    <row r="680" spans="3:3" x14ac:dyDescent="0.25">
      <c r="C680" s="1"/>
    </row>
    <row r="681" spans="3:3" x14ac:dyDescent="0.25">
      <c r="C681" s="1"/>
    </row>
    <row r="682" spans="3:3" x14ac:dyDescent="0.25">
      <c r="C682" s="1"/>
    </row>
    <row r="683" spans="3:3" x14ac:dyDescent="0.25">
      <c r="C683" s="1"/>
    </row>
    <row r="684" spans="3:3" x14ac:dyDescent="0.25">
      <c r="C684" s="1"/>
    </row>
    <row r="685" spans="3:3" x14ac:dyDescent="0.25">
      <c r="C685" s="1"/>
    </row>
    <row r="686" spans="3:3" x14ac:dyDescent="0.25">
      <c r="C686" s="1"/>
    </row>
    <row r="687" spans="3:3" x14ac:dyDescent="0.25">
      <c r="C687" s="1"/>
    </row>
    <row r="688" spans="3:3" x14ac:dyDescent="0.25">
      <c r="C688" s="1"/>
    </row>
    <row r="689" spans="3:3" x14ac:dyDescent="0.25">
      <c r="C689" s="1"/>
    </row>
    <row r="690" spans="3:3" x14ac:dyDescent="0.25">
      <c r="C690" s="1"/>
    </row>
    <row r="691" spans="3:3" x14ac:dyDescent="0.25">
      <c r="C691" s="1"/>
    </row>
    <row r="692" spans="3:3" x14ac:dyDescent="0.25">
      <c r="C692" s="1"/>
    </row>
    <row r="693" spans="3:3" x14ac:dyDescent="0.25">
      <c r="C693" s="1"/>
    </row>
    <row r="694" spans="3:3" x14ac:dyDescent="0.25">
      <c r="C694" s="1"/>
    </row>
    <row r="695" spans="3:3" x14ac:dyDescent="0.25">
      <c r="C695" s="1"/>
    </row>
    <row r="696" spans="3:3" x14ac:dyDescent="0.25">
      <c r="C696" s="1"/>
    </row>
    <row r="697" spans="3:3" x14ac:dyDescent="0.25">
      <c r="C697" s="1"/>
    </row>
    <row r="698" spans="3:3" x14ac:dyDescent="0.25">
      <c r="C698" s="1"/>
    </row>
    <row r="699" spans="3:3" x14ac:dyDescent="0.25">
      <c r="C699" s="1"/>
    </row>
    <row r="700" spans="3:3" x14ac:dyDescent="0.25">
      <c r="C700" s="1"/>
    </row>
    <row r="701" spans="3:3" x14ac:dyDescent="0.25">
      <c r="C701" s="1"/>
    </row>
    <row r="702" spans="3:3" x14ac:dyDescent="0.25">
      <c r="C702" s="1"/>
    </row>
    <row r="703" spans="3:3" x14ac:dyDescent="0.25">
      <c r="C703" s="1"/>
    </row>
    <row r="704" spans="3:3" x14ac:dyDescent="0.25">
      <c r="C704" s="1"/>
    </row>
    <row r="705" spans="3:3" x14ac:dyDescent="0.25">
      <c r="C705" s="1"/>
    </row>
    <row r="706" spans="3:3" x14ac:dyDescent="0.25">
      <c r="C706" s="1"/>
    </row>
    <row r="707" spans="3:3" x14ac:dyDescent="0.25">
      <c r="C707" s="1"/>
    </row>
    <row r="708" spans="3:3" x14ac:dyDescent="0.25">
      <c r="C708" s="1"/>
    </row>
    <row r="709" spans="3:3" x14ac:dyDescent="0.25">
      <c r="C709" s="1"/>
    </row>
    <row r="710" spans="3:3" x14ac:dyDescent="0.25">
      <c r="C710" s="1"/>
    </row>
    <row r="711" spans="3:3" x14ac:dyDescent="0.25">
      <c r="C711" s="1"/>
    </row>
    <row r="712" spans="3:3" x14ac:dyDescent="0.25">
      <c r="C712" s="1"/>
    </row>
    <row r="713" spans="3:3" x14ac:dyDescent="0.25">
      <c r="C713" s="1"/>
    </row>
    <row r="714" spans="3:3" x14ac:dyDescent="0.25">
      <c r="C714" s="1"/>
    </row>
    <row r="715" spans="3:3" x14ac:dyDescent="0.25">
      <c r="C715" s="1"/>
    </row>
    <row r="716" spans="3:3" x14ac:dyDescent="0.25">
      <c r="C716" s="1"/>
    </row>
    <row r="717" spans="3:3" x14ac:dyDescent="0.25">
      <c r="C717" s="1"/>
    </row>
    <row r="718" spans="3:3" x14ac:dyDescent="0.25">
      <c r="C718" s="1"/>
    </row>
    <row r="719" spans="3:3" x14ac:dyDescent="0.25">
      <c r="C719" s="1"/>
    </row>
    <row r="720" spans="3:3" x14ac:dyDescent="0.25">
      <c r="C720" s="1"/>
    </row>
    <row r="721" spans="3:3" x14ac:dyDescent="0.25">
      <c r="C721" s="1"/>
    </row>
    <row r="722" spans="3:3" x14ac:dyDescent="0.25">
      <c r="C722" s="1"/>
    </row>
    <row r="723" spans="3:3" x14ac:dyDescent="0.25">
      <c r="C723" s="1"/>
    </row>
    <row r="724" spans="3:3" x14ac:dyDescent="0.25">
      <c r="C724" s="1"/>
    </row>
    <row r="725" spans="3:3" x14ac:dyDescent="0.25">
      <c r="C725" s="1"/>
    </row>
    <row r="726" spans="3:3" x14ac:dyDescent="0.25">
      <c r="C726" s="1"/>
    </row>
    <row r="727" spans="3:3" x14ac:dyDescent="0.25">
      <c r="C727" s="1"/>
    </row>
    <row r="728" spans="3:3" x14ac:dyDescent="0.25">
      <c r="C728" s="1"/>
    </row>
    <row r="729" spans="3:3" x14ac:dyDescent="0.25">
      <c r="C729" s="1"/>
    </row>
    <row r="730" spans="3:3" x14ac:dyDescent="0.25">
      <c r="C730" s="1"/>
    </row>
    <row r="731" spans="3:3" x14ac:dyDescent="0.25">
      <c r="C731" s="1"/>
    </row>
    <row r="732" spans="3:3" x14ac:dyDescent="0.25">
      <c r="C732" s="1"/>
    </row>
    <row r="733" spans="3:3" x14ac:dyDescent="0.25">
      <c r="C733" s="1"/>
    </row>
    <row r="734" spans="3:3" x14ac:dyDescent="0.25">
      <c r="C734" s="1"/>
    </row>
    <row r="735" spans="3:3" x14ac:dyDescent="0.25">
      <c r="C735" s="1"/>
    </row>
    <row r="736" spans="3:3" x14ac:dyDescent="0.25">
      <c r="C736" s="1"/>
    </row>
    <row r="737" spans="3:3" x14ac:dyDescent="0.25">
      <c r="C737" s="1"/>
    </row>
    <row r="738" spans="3:3" x14ac:dyDescent="0.25">
      <c r="C738" s="1"/>
    </row>
    <row r="739" spans="3:3" x14ac:dyDescent="0.25">
      <c r="C739" s="1"/>
    </row>
    <row r="740" spans="3:3" x14ac:dyDescent="0.25">
      <c r="C740" s="1"/>
    </row>
    <row r="741" spans="3:3" x14ac:dyDescent="0.25">
      <c r="C741" s="1"/>
    </row>
    <row r="742" spans="3:3" x14ac:dyDescent="0.25">
      <c r="C742" s="1"/>
    </row>
    <row r="743" spans="3:3" x14ac:dyDescent="0.25">
      <c r="C743" s="1"/>
    </row>
    <row r="744" spans="3:3" x14ac:dyDescent="0.25">
      <c r="C744" s="1"/>
    </row>
    <row r="745" spans="3:3" x14ac:dyDescent="0.25">
      <c r="C745" s="1"/>
    </row>
    <row r="746" spans="3:3" x14ac:dyDescent="0.25">
      <c r="C746" s="1"/>
    </row>
    <row r="747" spans="3:3" x14ac:dyDescent="0.25">
      <c r="C747" s="1"/>
    </row>
    <row r="748" spans="3:3" x14ac:dyDescent="0.25">
      <c r="C748" s="1"/>
    </row>
    <row r="749" spans="3:3" x14ac:dyDescent="0.25">
      <c r="C749" s="1"/>
    </row>
    <row r="750" spans="3:3" x14ac:dyDescent="0.25">
      <c r="C750" s="1"/>
    </row>
    <row r="751" spans="3:3" x14ac:dyDescent="0.25">
      <c r="C751" s="1"/>
    </row>
    <row r="752" spans="3:3" x14ac:dyDescent="0.25">
      <c r="C752" s="1"/>
    </row>
    <row r="753" spans="3:3" x14ac:dyDescent="0.25">
      <c r="C753" s="1"/>
    </row>
    <row r="754" spans="3:3" x14ac:dyDescent="0.25">
      <c r="C754" s="1"/>
    </row>
    <row r="755" spans="3:3" x14ac:dyDescent="0.25">
      <c r="C755" s="1"/>
    </row>
    <row r="756" spans="3:3" x14ac:dyDescent="0.25">
      <c r="C756" s="1"/>
    </row>
    <row r="757" spans="3:3" x14ac:dyDescent="0.25">
      <c r="C757" s="1"/>
    </row>
    <row r="758" spans="3:3" x14ac:dyDescent="0.25">
      <c r="C758" s="1"/>
    </row>
    <row r="759" spans="3:3" x14ac:dyDescent="0.25">
      <c r="C759" s="1"/>
    </row>
    <row r="760" spans="3:3" x14ac:dyDescent="0.25">
      <c r="C760" s="1"/>
    </row>
    <row r="761" spans="3:3" x14ac:dyDescent="0.25">
      <c r="C761" s="1"/>
    </row>
    <row r="762" spans="3:3" x14ac:dyDescent="0.25">
      <c r="C762" s="1"/>
    </row>
    <row r="763" spans="3:3" x14ac:dyDescent="0.25">
      <c r="C763" s="1"/>
    </row>
    <row r="764" spans="3:3" x14ac:dyDescent="0.25">
      <c r="C764" s="1"/>
    </row>
    <row r="765" spans="3:3" x14ac:dyDescent="0.25">
      <c r="C765" s="1"/>
    </row>
    <row r="766" spans="3:3" x14ac:dyDescent="0.25">
      <c r="C766" s="1"/>
    </row>
    <row r="767" spans="3:3" x14ac:dyDescent="0.25">
      <c r="C767" s="1"/>
    </row>
    <row r="768" spans="3:3" x14ac:dyDescent="0.25">
      <c r="C768" s="1"/>
    </row>
    <row r="769" spans="3:3" x14ac:dyDescent="0.25">
      <c r="C769" s="1"/>
    </row>
    <row r="770" spans="3:3" x14ac:dyDescent="0.25">
      <c r="C770" s="1"/>
    </row>
    <row r="771" spans="3:3" x14ac:dyDescent="0.25">
      <c r="C771" s="1"/>
    </row>
    <row r="772" spans="3:3" x14ac:dyDescent="0.25">
      <c r="C772" s="1"/>
    </row>
    <row r="773" spans="3:3" x14ac:dyDescent="0.25">
      <c r="C773" s="1"/>
    </row>
    <row r="774" spans="3:3" x14ac:dyDescent="0.25">
      <c r="C774" s="1"/>
    </row>
    <row r="775" spans="3:3" x14ac:dyDescent="0.25">
      <c r="C775" s="1"/>
    </row>
    <row r="776" spans="3:3" x14ac:dyDescent="0.25">
      <c r="C776" s="1"/>
    </row>
    <row r="777" spans="3:3" x14ac:dyDescent="0.25">
      <c r="C777" s="1"/>
    </row>
    <row r="778" spans="3:3" x14ac:dyDescent="0.25">
      <c r="C778" s="1"/>
    </row>
    <row r="779" spans="3:3" x14ac:dyDescent="0.25">
      <c r="C779" s="1"/>
    </row>
    <row r="780" spans="3:3" x14ac:dyDescent="0.25">
      <c r="C780" s="1"/>
    </row>
    <row r="781" spans="3:3" x14ac:dyDescent="0.25">
      <c r="C781" s="1"/>
    </row>
    <row r="782" spans="3:3" x14ac:dyDescent="0.25">
      <c r="C782" s="1"/>
    </row>
    <row r="783" spans="3:3" x14ac:dyDescent="0.25">
      <c r="C783" s="1"/>
    </row>
    <row r="784" spans="3:3" x14ac:dyDescent="0.25">
      <c r="C784" s="1"/>
    </row>
    <row r="785" spans="3:3" x14ac:dyDescent="0.25">
      <c r="C785" s="1"/>
    </row>
    <row r="786" spans="3:3" x14ac:dyDescent="0.25">
      <c r="C786" s="1"/>
    </row>
    <row r="787" spans="3:3" x14ac:dyDescent="0.25">
      <c r="C787" s="1"/>
    </row>
    <row r="788" spans="3:3" x14ac:dyDescent="0.25">
      <c r="C788" s="1"/>
    </row>
    <row r="789" spans="3:3" x14ac:dyDescent="0.25">
      <c r="C789" s="1"/>
    </row>
    <row r="790" spans="3:3" x14ac:dyDescent="0.25">
      <c r="C790" s="1"/>
    </row>
    <row r="791" spans="3:3" x14ac:dyDescent="0.25">
      <c r="C791" s="1"/>
    </row>
    <row r="792" spans="3:3" x14ac:dyDescent="0.25">
      <c r="C792" s="1"/>
    </row>
    <row r="793" spans="3:3" x14ac:dyDescent="0.25">
      <c r="C793" s="1"/>
    </row>
    <row r="794" spans="3:3" x14ac:dyDescent="0.25">
      <c r="C794" s="1"/>
    </row>
    <row r="795" spans="3:3" x14ac:dyDescent="0.25">
      <c r="C795" s="1"/>
    </row>
    <row r="796" spans="3:3" x14ac:dyDescent="0.25">
      <c r="C796" s="1"/>
    </row>
    <row r="797" spans="3:3" x14ac:dyDescent="0.25">
      <c r="C797" s="1"/>
    </row>
    <row r="798" spans="3:3" x14ac:dyDescent="0.25">
      <c r="C798" s="1"/>
    </row>
    <row r="799" spans="3:3" x14ac:dyDescent="0.25">
      <c r="C799" s="1"/>
    </row>
    <row r="800" spans="3:3" x14ac:dyDescent="0.25">
      <c r="C800" s="1"/>
    </row>
    <row r="801" spans="3:3" x14ac:dyDescent="0.25">
      <c r="C801" s="1"/>
    </row>
    <row r="802" spans="3:3" x14ac:dyDescent="0.25">
      <c r="C802" s="1"/>
    </row>
    <row r="803" spans="3:3" x14ac:dyDescent="0.25">
      <c r="C803" s="1"/>
    </row>
    <row r="804" spans="3:3" x14ac:dyDescent="0.25">
      <c r="C804" s="1"/>
    </row>
    <row r="805" spans="3:3" x14ac:dyDescent="0.25">
      <c r="C805" s="1"/>
    </row>
    <row r="806" spans="3:3" x14ac:dyDescent="0.25">
      <c r="C806" s="1"/>
    </row>
    <row r="807" spans="3:3" x14ac:dyDescent="0.25">
      <c r="C807" s="1"/>
    </row>
    <row r="808" spans="3:3" x14ac:dyDescent="0.25">
      <c r="C808" s="1"/>
    </row>
    <row r="809" spans="3:3" x14ac:dyDescent="0.25">
      <c r="C809" s="1"/>
    </row>
    <row r="810" spans="3:3" x14ac:dyDescent="0.25">
      <c r="C810" s="1"/>
    </row>
    <row r="811" spans="3:3" x14ac:dyDescent="0.25">
      <c r="C811" s="1"/>
    </row>
    <row r="812" spans="3:3" x14ac:dyDescent="0.25">
      <c r="C812" s="1"/>
    </row>
    <row r="813" spans="3:3" x14ac:dyDescent="0.25">
      <c r="C813" s="1"/>
    </row>
    <row r="814" spans="3:3" x14ac:dyDescent="0.25">
      <c r="C814" s="1"/>
    </row>
    <row r="815" spans="3:3" x14ac:dyDescent="0.25">
      <c r="C815" s="1"/>
    </row>
    <row r="816" spans="3:3" x14ac:dyDescent="0.25">
      <c r="C816" s="1"/>
    </row>
    <row r="817" spans="3:3" x14ac:dyDescent="0.25">
      <c r="C817" s="1"/>
    </row>
    <row r="818" spans="3:3" x14ac:dyDescent="0.25">
      <c r="C818" s="1"/>
    </row>
    <row r="819" spans="3:3" x14ac:dyDescent="0.25">
      <c r="C819" s="1"/>
    </row>
    <row r="820" spans="3:3" x14ac:dyDescent="0.25">
      <c r="C820" s="1"/>
    </row>
    <row r="821" spans="3:3" x14ac:dyDescent="0.25">
      <c r="C821" s="1"/>
    </row>
    <row r="822" spans="3:3" x14ac:dyDescent="0.25">
      <c r="C822" s="1"/>
    </row>
    <row r="823" spans="3:3" x14ac:dyDescent="0.25">
      <c r="C823" s="1"/>
    </row>
    <row r="824" spans="3:3" x14ac:dyDescent="0.25">
      <c r="C824" s="1"/>
    </row>
    <row r="825" spans="3:3" x14ac:dyDescent="0.25">
      <c r="C825" s="1"/>
    </row>
    <row r="826" spans="3:3" x14ac:dyDescent="0.25">
      <c r="C826" s="1"/>
    </row>
    <row r="827" spans="3:3" x14ac:dyDescent="0.25">
      <c r="C827" s="1"/>
    </row>
    <row r="828" spans="3:3" x14ac:dyDescent="0.25">
      <c r="C828" s="1"/>
    </row>
    <row r="829" spans="3:3" x14ac:dyDescent="0.25">
      <c r="C829" s="1"/>
    </row>
    <row r="830" spans="3:3" x14ac:dyDescent="0.25">
      <c r="C830" s="1"/>
    </row>
    <row r="831" spans="3:3" x14ac:dyDescent="0.25">
      <c r="C831" s="1"/>
    </row>
    <row r="832" spans="3:3" x14ac:dyDescent="0.25">
      <c r="C832" s="1"/>
    </row>
    <row r="833" spans="3:3" x14ac:dyDescent="0.25">
      <c r="C833" s="1"/>
    </row>
    <row r="834" spans="3:3" x14ac:dyDescent="0.25">
      <c r="C834" s="1"/>
    </row>
    <row r="835" spans="3:3" x14ac:dyDescent="0.25">
      <c r="C835" s="1"/>
    </row>
    <row r="836" spans="3:3" x14ac:dyDescent="0.25">
      <c r="C836" s="1"/>
    </row>
    <row r="837" spans="3:3" x14ac:dyDescent="0.25">
      <c r="C837" s="1"/>
    </row>
    <row r="838" spans="3:3" x14ac:dyDescent="0.25">
      <c r="C838" s="1"/>
    </row>
    <row r="839" spans="3:3" x14ac:dyDescent="0.25">
      <c r="C839" s="1"/>
    </row>
    <row r="840" spans="3:3" x14ac:dyDescent="0.25">
      <c r="C840" s="1"/>
    </row>
    <row r="841" spans="3:3" x14ac:dyDescent="0.25">
      <c r="C841" s="1"/>
    </row>
    <row r="842" spans="3:3" x14ac:dyDescent="0.25">
      <c r="C842" s="1"/>
    </row>
    <row r="843" spans="3:3" x14ac:dyDescent="0.25">
      <c r="C843" s="1"/>
    </row>
    <row r="844" spans="3:3" x14ac:dyDescent="0.25">
      <c r="C844" s="1"/>
    </row>
    <row r="845" spans="3:3" x14ac:dyDescent="0.25">
      <c r="C845" s="1"/>
    </row>
    <row r="846" spans="3:3" x14ac:dyDescent="0.25">
      <c r="C846" s="1"/>
    </row>
    <row r="847" spans="3:3" x14ac:dyDescent="0.25">
      <c r="C847" s="1"/>
    </row>
    <row r="848" spans="3:3" x14ac:dyDescent="0.25">
      <c r="C848" s="1"/>
    </row>
    <row r="849" spans="3:3" x14ac:dyDescent="0.25">
      <c r="C849" s="1"/>
    </row>
    <row r="850" spans="3:3" x14ac:dyDescent="0.25">
      <c r="C850" s="1"/>
    </row>
    <row r="851" spans="3:3" x14ac:dyDescent="0.25">
      <c r="C851" s="1"/>
    </row>
    <row r="852" spans="3:3" x14ac:dyDescent="0.25">
      <c r="C852" s="1"/>
    </row>
    <row r="853" spans="3:3" x14ac:dyDescent="0.25">
      <c r="C853" s="1"/>
    </row>
    <row r="854" spans="3:3" x14ac:dyDescent="0.25">
      <c r="C854" s="1"/>
    </row>
    <row r="855" spans="3:3" x14ac:dyDescent="0.25">
      <c r="C855" s="1"/>
    </row>
    <row r="856" spans="3:3" x14ac:dyDescent="0.25">
      <c r="C856" s="1"/>
    </row>
    <row r="857" spans="3:3" x14ac:dyDescent="0.25">
      <c r="C857" s="1"/>
    </row>
    <row r="858" spans="3:3" x14ac:dyDescent="0.25">
      <c r="C858" s="1"/>
    </row>
    <row r="859" spans="3:3" x14ac:dyDescent="0.25">
      <c r="C859" s="1"/>
    </row>
    <row r="860" spans="3:3" x14ac:dyDescent="0.25">
      <c r="C860" s="1"/>
    </row>
    <row r="861" spans="3:3" x14ac:dyDescent="0.25">
      <c r="C861" s="1"/>
    </row>
    <row r="862" spans="3:3" x14ac:dyDescent="0.25">
      <c r="C862" s="1"/>
    </row>
    <row r="863" spans="3:3" x14ac:dyDescent="0.25">
      <c r="C863" s="1"/>
    </row>
    <row r="864" spans="3:3" x14ac:dyDescent="0.25">
      <c r="C864" s="1"/>
    </row>
    <row r="865" spans="3:3" x14ac:dyDescent="0.25">
      <c r="C865" s="1"/>
    </row>
    <row r="866" spans="3:3" x14ac:dyDescent="0.25">
      <c r="C866" s="1"/>
    </row>
    <row r="867" spans="3:3" x14ac:dyDescent="0.25">
      <c r="C867" s="1"/>
    </row>
    <row r="868" spans="3:3" x14ac:dyDescent="0.25">
      <c r="C868" s="1"/>
    </row>
    <row r="869" spans="3:3" x14ac:dyDescent="0.25">
      <c r="C869" s="1"/>
    </row>
    <row r="870" spans="3:3" x14ac:dyDescent="0.25">
      <c r="C870" s="1"/>
    </row>
    <row r="871" spans="3:3" x14ac:dyDescent="0.25">
      <c r="C871" s="1"/>
    </row>
    <row r="872" spans="3:3" x14ac:dyDescent="0.25">
      <c r="C872" s="1"/>
    </row>
    <row r="873" spans="3:3" x14ac:dyDescent="0.25">
      <c r="C873" s="1"/>
    </row>
    <row r="874" spans="3:3" x14ac:dyDescent="0.25">
      <c r="C874" s="1"/>
    </row>
    <row r="875" spans="3:3" x14ac:dyDescent="0.25">
      <c r="C875" s="1"/>
    </row>
    <row r="876" spans="3:3" x14ac:dyDescent="0.25">
      <c r="C876" s="1"/>
    </row>
    <row r="877" spans="3:3" x14ac:dyDescent="0.25">
      <c r="C877" s="1"/>
    </row>
    <row r="878" spans="3:3" x14ac:dyDescent="0.25">
      <c r="C878" s="1"/>
    </row>
    <row r="879" spans="3:3" x14ac:dyDescent="0.25">
      <c r="C879" s="1"/>
    </row>
    <row r="880" spans="3:3" x14ac:dyDescent="0.25">
      <c r="C880" s="1"/>
    </row>
    <row r="881" spans="3:3" x14ac:dyDescent="0.25">
      <c r="C881" s="1"/>
    </row>
    <row r="882" spans="3:3" x14ac:dyDescent="0.25">
      <c r="C882" s="1"/>
    </row>
    <row r="883" spans="3:3" x14ac:dyDescent="0.25">
      <c r="C883" s="1"/>
    </row>
    <row r="884" spans="3:3" x14ac:dyDescent="0.25">
      <c r="C884" s="1"/>
    </row>
    <row r="885" spans="3:3" x14ac:dyDescent="0.25">
      <c r="C885" s="1"/>
    </row>
    <row r="886" spans="3:3" x14ac:dyDescent="0.25">
      <c r="C886" s="1"/>
    </row>
    <row r="887" spans="3:3" x14ac:dyDescent="0.25">
      <c r="C887" s="1"/>
    </row>
    <row r="888" spans="3:3" x14ac:dyDescent="0.25">
      <c r="C888" s="1"/>
    </row>
    <row r="889" spans="3:3" x14ac:dyDescent="0.25">
      <c r="C889" s="1"/>
    </row>
    <row r="890" spans="3:3" x14ac:dyDescent="0.25">
      <c r="C890" s="1"/>
    </row>
    <row r="891" spans="3:3" x14ac:dyDescent="0.25">
      <c r="C891" s="1"/>
    </row>
    <row r="892" spans="3:3" x14ac:dyDescent="0.25">
      <c r="C892" s="1"/>
    </row>
    <row r="893" spans="3:3" x14ac:dyDescent="0.25">
      <c r="C893" s="1"/>
    </row>
    <row r="894" spans="3:3" x14ac:dyDescent="0.25">
      <c r="C894" s="1"/>
    </row>
    <row r="895" spans="3:3" x14ac:dyDescent="0.25">
      <c r="C895" s="1"/>
    </row>
    <row r="896" spans="3:3" x14ac:dyDescent="0.25">
      <c r="C896" s="1"/>
    </row>
    <row r="897" spans="3:3" x14ac:dyDescent="0.25">
      <c r="C897" s="1"/>
    </row>
    <row r="898" spans="3:3" x14ac:dyDescent="0.25">
      <c r="C898" s="1"/>
    </row>
    <row r="899" spans="3:3" x14ac:dyDescent="0.25">
      <c r="C899" s="1"/>
    </row>
    <row r="900" spans="3:3" x14ac:dyDescent="0.25">
      <c r="C900" s="1"/>
    </row>
    <row r="901" spans="3:3" x14ac:dyDescent="0.25">
      <c r="C901" s="1"/>
    </row>
    <row r="902" spans="3:3" x14ac:dyDescent="0.25">
      <c r="C902" s="1"/>
    </row>
    <row r="903" spans="3:3" x14ac:dyDescent="0.25">
      <c r="C903" s="1"/>
    </row>
    <row r="904" spans="3:3" x14ac:dyDescent="0.25">
      <c r="C904" s="1"/>
    </row>
    <row r="905" spans="3:3" x14ac:dyDescent="0.25">
      <c r="C905" s="1"/>
    </row>
    <row r="906" spans="3:3" x14ac:dyDescent="0.25">
      <c r="C906" s="1"/>
    </row>
    <row r="907" spans="3:3" x14ac:dyDescent="0.25">
      <c r="C907" s="1"/>
    </row>
    <row r="908" spans="3:3" x14ac:dyDescent="0.25">
      <c r="C908" s="1"/>
    </row>
    <row r="909" spans="3:3" x14ac:dyDescent="0.25">
      <c r="C909" s="1"/>
    </row>
    <row r="910" spans="3:3" x14ac:dyDescent="0.25">
      <c r="C910" s="1"/>
    </row>
    <row r="911" spans="3:3" x14ac:dyDescent="0.25">
      <c r="C911" s="1"/>
    </row>
    <row r="912" spans="3:3" x14ac:dyDescent="0.25">
      <c r="C912" s="1"/>
    </row>
    <row r="913" spans="3:3" x14ac:dyDescent="0.25">
      <c r="C913" s="1"/>
    </row>
    <row r="914" spans="3:3" x14ac:dyDescent="0.25">
      <c r="C914" s="1"/>
    </row>
    <row r="915" spans="3:3" x14ac:dyDescent="0.25">
      <c r="C915" s="1"/>
    </row>
    <row r="916" spans="3:3" x14ac:dyDescent="0.25">
      <c r="C916" s="1"/>
    </row>
    <row r="917" spans="3:3" x14ac:dyDescent="0.25">
      <c r="C917" s="1"/>
    </row>
    <row r="918" spans="3:3" x14ac:dyDescent="0.25">
      <c r="C918" s="1"/>
    </row>
    <row r="919" spans="3:3" x14ac:dyDescent="0.25">
      <c r="C919" s="1"/>
    </row>
    <row r="920" spans="3:3" x14ac:dyDescent="0.25">
      <c r="C920" s="1"/>
    </row>
    <row r="921" spans="3:3" x14ac:dyDescent="0.25">
      <c r="C921" s="1"/>
    </row>
    <row r="922" spans="3:3" x14ac:dyDescent="0.25">
      <c r="C922" s="1"/>
    </row>
    <row r="923" spans="3:3" x14ac:dyDescent="0.25">
      <c r="C923" s="1"/>
    </row>
    <row r="924" spans="3:3" x14ac:dyDescent="0.25">
      <c r="C924" s="1"/>
    </row>
    <row r="925" spans="3:3" x14ac:dyDescent="0.25">
      <c r="C925" s="1"/>
    </row>
    <row r="926" spans="3:3" x14ac:dyDescent="0.25">
      <c r="C926" s="1"/>
    </row>
    <row r="927" spans="3:3" x14ac:dyDescent="0.25">
      <c r="C927" s="1"/>
    </row>
    <row r="928" spans="3:3" x14ac:dyDescent="0.25">
      <c r="C928" s="1"/>
    </row>
    <row r="929" spans="3:3" x14ac:dyDescent="0.25">
      <c r="C929" s="1"/>
    </row>
    <row r="930" spans="3:3" x14ac:dyDescent="0.25">
      <c r="C930" s="1"/>
    </row>
    <row r="931" spans="3:3" x14ac:dyDescent="0.25">
      <c r="C931" s="1"/>
    </row>
    <row r="932" spans="3:3" x14ac:dyDescent="0.25">
      <c r="C932" s="1"/>
    </row>
    <row r="933" spans="3:3" x14ac:dyDescent="0.25">
      <c r="C933" s="1"/>
    </row>
    <row r="934" spans="3:3" x14ac:dyDescent="0.25">
      <c r="C934" s="1"/>
    </row>
    <row r="935" spans="3:3" x14ac:dyDescent="0.25">
      <c r="C935" s="1"/>
    </row>
    <row r="936" spans="3:3" x14ac:dyDescent="0.25">
      <c r="C936" s="1"/>
    </row>
    <row r="937" spans="3:3" x14ac:dyDescent="0.25">
      <c r="C937" s="1"/>
    </row>
    <row r="938" spans="3:3" x14ac:dyDescent="0.25">
      <c r="C938" s="1"/>
    </row>
    <row r="939" spans="3:3" x14ac:dyDescent="0.25">
      <c r="C939" s="1"/>
    </row>
    <row r="940" spans="3:3" x14ac:dyDescent="0.25">
      <c r="C940" s="1"/>
    </row>
    <row r="941" spans="3:3" x14ac:dyDescent="0.25">
      <c r="C941" s="1"/>
    </row>
    <row r="942" spans="3:3" x14ac:dyDescent="0.25">
      <c r="C942" s="1"/>
    </row>
    <row r="943" spans="3:3" x14ac:dyDescent="0.25">
      <c r="C943" s="1"/>
    </row>
    <row r="944" spans="3:3" x14ac:dyDescent="0.25">
      <c r="C944" s="1"/>
    </row>
    <row r="945" spans="3:3" x14ac:dyDescent="0.25">
      <c r="C945" s="1"/>
    </row>
    <row r="946" spans="3:3" x14ac:dyDescent="0.25">
      <c r="C946" s="1"/>
    </row>
    <row r="947" spans="3:3" x14ac:dyDescent="0.25">
      <c r="C947" s="1"/>
    </row>
    <row r="948" spans="3:3" x14ac:dyDescent="0.25">
      <c r="C948" s="1"/>
    </row>
    <row r="949" spans="3:3" x14ac:dyDescent="0.25">
      <c r="C949" s="1"/>
    </row>
    <row r="950" spans="3:3" x14ac:dyDescent="0.25">
      <c r="C950" s="1"/>
    </row>
    <row r="951" spans="3:3" x14ac:dyDescent="0.25">
      <c r="C951" s="1"/>
    </row>
  </sheetData>
  <pageMargins left="0.7" right="0.7" top="0.75" bottom="0.75" header="0.3" footer="0.3"/>
  <pageSetup scale="5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8D160-64C6-444C-AD38-566B8A779EED}">
  <sheetPr>
    <tabColor theme="9"/>
  </sheetPr>
  <dimension ref="B1:O18"/>
  <sheetViews>
    <sheetView showGridLines="0" workbookViewId="0">
      <selection activeCell="G22" sqref="G22"/>
    </sheetView>
  </sheetViews>
  <sheetFormatPr defaultRowHeight="15" x14ac:dyDescent="0.25"/>
  <cols>
    <col min="1" max="1" width="3.140625" customWidth="1"/>
    <col min="2" max="3" width="10.140625" customWidth="1"/>
    <col min="4" max="5" width="12.42578125" customWidth="1"/>
    <col min="6" max="6" width="8.7109375" bestFit="1" customWidth="1"/>
    <col min="7" max="7" width="12.42578125" customWidth="1"/>
    <col min="8" max="8" width="9.140625" bestFit="1" customWidth="1"/>
    <col min="9" max="10" width="12.42578125" customWidth="1"/>
    <col min="11" max="11" width="10.85546875" customWidth="1"/>
    <col min="12" max="12" width="12.42578125" customWidth="1"/>
    <col min="13" max="13" width="14.140625" customWidth="1"/>
    <col min="14" max="14" width="12.42578125" customWidth="1"/>
    <col min="15" max="15" width="11.5703125" customWidth="1"/>
  </cols>
  <sheetData>
    <row r="1" spans="2:15" x14ac:dyDescent="0.25">
      <c r="C1" s="1"/>
    </row>
    <row r="2" spans="2:15" ht="26.25" x14ac:dyDescent="0.4">
      <c r="B2" s="2" t="s">
        <v>85</v>
      </c>
      <c r="C2" s="1"/>
    </row>
    <row r="3" spans="2:15" x14ac:dyDescent="0.25">
      <c r="C3" s="1"/>
      <c r="D3" s="92" t="s">
        <v>77</v>
      </c>
      <c r="E3" s="92" t="s">
        <v>78</v>
      </c>
      <c r="F3" s="92" t="s">
        <v>79</v>
      </c>
      <c r="G3" s="92" t="s">
        <v>86</v>
      </c>
      <c r="H3" s="92" t="s">
        <v>87</v>
      </c>
      <c r="I3" s="92" t="s">
        <v>88</v>
      </c>
      <c r="J3" s="92" t="s">
        <v>89</v>
      </c>
      <c r="K3" s="92" t="s">
        <v>90</v>
      </c>
      <c r="L3" s="92" t="s">
        <v>91</v>
      </c>
      <c r="M3" s="92" t="s">
        <v>118</v>
      </c>
      <c r="N3" s="92" t="s">
        <v>119</v>
      </c>
      <c r="O3" s="92" t="s">
        <v>128</v>
      </c>
    </row>
    <row r="4" spans="2:15" s="104" customFormat="1" ht="75" x14ac:dyDescent="0.25">
      <c r="B4" s="105"/>
      <c r="C4" s="102" t="s">
        <v>92</v>
      </c>
      <c r="D4" s="102" t="s">
        <v>92</v>
      </c>
      <c r="E4" s="102" t="s">
        <v>122</v>
      </c>
      <c r="F4" s="103" t="s">
        <v>121</v>
      </c>
      <c r="G4" s="102" t="s">
        <v>93</v>
      </c>
      <c r="H4" s="102" t="s">
        <v>94</v>
      </c>
      <c r="I4" s="103" t="s">
        <v>120</v>
      </c>
      <c r="J4" s="102" t="s">
        <v>117</v>
      </c>
      <c r="K4" s="102" t="s">
        <v>126</v>
      </c>
      <c r="L4" s="102" t="s">
        <v>123</v>
      </c>
      <c r="M4" s="103" t="s">
        <v>124</v>
      </c>
      <c r="N4" s="102" t="s">
        <v>125</v>
      </c>
      <c r="O4" s="102" t="s">
        <v>127</v>
      </c>
    </row>
    <row r="5" spans="2:15" x14ac:dyDescent="0.25">
      <c r="B5" s="93" t="s">
        <v>52</v>
      </c>
      <c r="C5" s="115">
        <v>5.6325308976442973E-2</v>
      </c>
      <c r="D5" s="96">
        <f>C5*$D$18</f>
        <v>331.57132285780636</v>
      </c>
      <c r="E5" s="40">
        <f>Inputs!D28</f>
        <v>1250</v>
      </c>
      <c r="F5" s="40">
        <f>Inputs!$D$16*D5</f>
        <v>165.78566142890318</v>
      </c>
      <c r="G5" s="86">
        <f>Inputs!$D$13</f>
        <v>0.18</v>
      </c>
      <c r="H5" s="86">
        <f>Inputs!$D$12</f>
        <v>0.23</v>
      </c>
      <c r="I5" s="93">
        <f>D5-F5</f>
        <v>165.78566142890318</v>
      </c>
      <c r="J5" s="93">
        <f>E5-I5</f>
        <v>1084.2143385710967</v>
      </c>
      <c r="K5" s="94">
        <f>E5*H5</f>
        <v>287.5</v>
      </c>
      <c r="L5" s="94">
        <f>F5*G5</f>
        <v>29.841419057202572</v>
      </c>
      <c r="M5" s="95">
        <f t="shared" ref="M5:M16" si="0">H5*I5</f>
        <v>38.130702128647734</v>
      </c>
      <c r="N5" s="95">
        <f>K5-L5-M5</f>
        <v>219.52787881414969</v>
      </c>
      <c r="O5" s="95">
        <f>N5-K5</f>
        <v>-67.972121185850312</v>
      </c>
    </row>
    <row r="6" spans="2:15" x14ac:dyDescent="0.25">
      <c r="B6" s="93" t="s">
        <v>53</v>
      </c>
      <c r="C6" s="115">
        <v>6.4685089145186683E-2</v>
      </c>
      <c r="D6" s="96">
        <f t="shared" ref="D6:D16" si="1">C6*$D$18</f>
        <v>380.78300797275335</v>
      </c>
      <c r="E6" s="40">
        <f>Inputs!D29</f>
        <v>1250</v>
      </c>
      <c r="F6" s="40">
        <f>Inputs!$D$16*D6</f>
        <v>190.39150398637668</v>
      </c>
      <c r="G6" s="86">
        <f>Inputs!$D$13</f>
        <v>0.18</v>
      </c>
      <c r="H6" s="86">
        <f>Inputs!$D$12</f>
        <v>0.23</v>
      </c>
      <c r="I6" s="93">
        <f t="shared" ref="I6:I16" si="2">D6-F6</f>
        <v>190.39150398637668</v>
      </c>
      <c r="J6" s="93">
        <f t="shared" ref="J6:J16" si="3">E6-I6</f>
        <v>1059.6084960136234</v>
      </c>
      <c r="K6" s="94">
        <f t="shared" ref="K6:K16" si="4">E6*H6</f>
        <v>287.5</v>
      </c>
      <c r="L6" s="94">
        <f t="shared" ref="L6:L16" si="5">F6*G6</f>
        <v>34.270470717547802</v>
      </c>
      <c r="M6" s="95">
        <f t="shared" si="0"/>
        <v>43.790045916866639</v>
      </c>
      <c r="N6" s="95">
        <f t="shared" ref="N6:N16" si="6">K6-L6-M6</f>
        <v>209.43948336558557</v>
      </c>
      <c r="O6" s="95">
        <f t="shared" ref="O6:O18" si="7">N6-K6</f>
        <v>-78.060516634414427</v>
      </c>
    </row>
    <row r="7" spans="2:15" x14ac:dyDescent="0.25">
      <c r="B7" s="93" t="s">
        <v>54</v>
      </c>
      <c r="C7" s="115">
        <v>8.4939494800939208E-2</v>
      </c>
      <c r="D7" s="96">
        <f t="shared" si="1"/>
        <v>500.0150228345849</v>
      </c>
      <c r="E7" s="40">
        <f>Inputs!D30</f>
        <v>1000</v>
      </c>
      <c r="F7" s="40">
        <f>Inputs!$D$16*D7</f>
        <v>250.00751141729245</v>
      </c>
      <c r="G7" s="86">
        <f>Inputs!$D$13</f>
        <v>0.18</v>
      </c>
      <c r="H7" s="86">
        <f>Inputs!$D$12</f>
        <v>0.23</v>
      </c>
      <c r="I7" s="93">
        <f t="shared" si="2"/>
        <v>250.00751141729245</v>
      </c>
      <c r="J7" s="93">
        <f t="shared" si="3"/>
        <v>749.99248858270755</v>
      </c>
      <c r="K7" s="94">
        <f t="shared" si="4"/>
        <v>230</v>
      </c>
      <c r="L7" s="94">
        <f t="shared" si="5"/>
        <v>45.00135205511264</v>
      </c>
      <c r="M7" s="95">
        <f t="shared" si="0"/>
        <v>57.501727625977267</v>
      </c>
      <c r="N7" s="95">
        <f t="shared" si="6"/>
        <v>127.49692031891009</v>
      </c>
      <c r="O7" s="95">
        <f t="shared" si="7"/>
        <v>-102.50307968108991</v>
      </c>
    </row>
    <row r="8" spans="2:15" x14ac:dyDescent="0.25">
      <c r="B8" s="93" t="s">
        <v>55</v>
      </c>
      <c r="C8" s="115">
        <v>9.4744175245762063E-2</v>
      </c>
      <c r="D8" s="96">
        <f t="shared" si="1"/>
        <v>557.73243130273249</v>
      </c>
      <c r="E8" s="40">
        <f>Inputs!D31</f>
        <v>750</v>
      </c>
      <c r="F8" s="40">
        <f>Inputs!$D$16*D8</f>
        <v>278.86621565136625</v>
      </c>
      <c r="G8" s="86">
        <f>Inputs!$D$13</f>
        <v>0.18</v>
      </c>
      <c r="H8" s="86">
        <f>Inputs!$D$12</f>
        <v>0.23</v>
      </c>
      <c r="I8" s="93">
        <f t="shared" si="2"/>
        <v>278.86621565136625</v>
      </c>
      <c r="J8" s="93">
        <f t="shared" si="3"/>
        <v>471.13378434863375</v>
      </c>
      <c r="K8" s="94">
        <f t="shared" si="4"/>
        <v>172.5</v>
      </c>
      <c r="L8" s="94">
        <f t="shared" si="5"/>
        <v>50.195918817245925</v>
      </c>
      <c r="M8" s="95">
        <f t="shared" si="0"/>
        <v>64.139229599814243</v>
      </c>
      <c r="N8" s="95">
        <f t="shared" si="6"/>
        <v>58.164851582939832</v>
      </c>
      <c r="O8" s="95">
        <f t="shared" si="7"/>
        <v>-114.33514841706017</v>
      </c>
    </row>
    <row r="9" spans="2:15" x14ac:dyDescent="0.25">
      <c r="B9" s="93" t="s">
        <v>56</v>
      </c>
      <c r="C9" s="115">
        <v>0.10689681863921358</v>
      </c>
      <c r="D9" s="96">
        <f t="shared" si="1"/>
        <v>629.2716402198314</v>
      </c>
      <c r="E9" s="40">
        <f>Inputs!D32</f>
        <v>500</v>
      </c>
      <c r="F9" s="40">
        <f>Inputs!$D$16*D9</f>
        <v>314.6358201099157</v>
      </c>
      <c r="G9" s="86">
        <f>Inputs!$D$13</f>
        <v>0.18</v>
      </c>
      <c r="H9" s="86">
        <f>Inputs!$D$12</f>
        <v>0.23</v>
      </c>
      <c r="I9" s="93">
        <f t="shared" si="2"/>
        <v>314.6358201099157</v>
      </c>
      <c r="J9" s="93">
        <f t="shared" si="3"/>
        <v>185.3641798900843</v>
      </c>
      <c r="K9" s="94">
        <f t="shared" si="4"/>
        <v>115</v>
      </c>
      <c r="L9" s="94">
        <f t="shared" si="5"/>
        <v>56.634447619784822</v>
      </c>
      <c r="M9" s="95">
        <f t="shared" si="0"/>
        <v>72.366238625280616</v>
      </c>
      <c r="N9" s="95">
        <f t="shared" si="6"/>
        <v>-14.000686245065438</v>
      </c>
      <c r="O9" s="95">
        <f t="shared" si="7"/>
        <v>-129.00068624506542</v>
      </c>
    </row>
    <row r="10" spans="2:15" x14ac:dyDescent="0.25">
      <c r="B10" s="93" t="s">
        <v>57</v>
      </c>
      <c r="C10" s="115">
        <v>0.10798049384627295</v>
      </c>
      <c r="D10" s="96">
        <f t="shared" si="1"/>
        <v>635.6509327347319</v>
      </c>
      <c r="E10" s="40">
        <f>Inputs!D33</f>
        <v>750</v>
      </c>
      <c r="F10" s="40">
        <f>Inputs!$D$16*D10</f>
        <v>317.82546636736595</v>
      </c>
      <c r="G10" s="86">
        <f>Inputs!$D$13</f>
        <v>0.18</v>
      </c>
      <c r="H10" s="86">
        <f>Inputs!$D$12</f>
        <v>0.23</v>
      </c>
      <c r="I10" s="93">
        <f t="shared" si="2"/>
        <v>317.82546636736595</v>
      </c>
      <c r="J10" s="93">
        <f t="shared" si="3"/>
        <v>432.17453363263405</v>
      </c>
      <c r="K10" s="94">
        <f t="shared" si="4"/>
        <v>172.5</v>
      </c>
      <c r="L10" s="94">
        <f t="shared" si="5"/>
        <v>57.20858394612587</v>
      </c>
      <c r="M10" s="95">
        <f t="shared" si="0"/>
        <v>73.099857264494176</v>
      </c>
      <c r="N10" s="95">
        <f t="shared" si="6"/>
        <v>42.191558789379954</v>
      </c>
      <c r="O10" s="95">
        <f t="shared" si="7"/>
        <v>-130.30844121062006</v>
      </c>
    </row>
    <row r="11" spans="2:15" x14ac:dyDescent="0.25">
      <c r="B11" s="93" t="s">
        <v>58</v>
      </c>
      <c r="C11" s="115">
        <v>0.11680470624661354</v>
      </c>
      <c r="D11" s="96">
        <f t="shared" si="1"/>
        <v>687.59660035606487</v>
      </c>
      <c r="E11" s="40">
        <f>Inputs!D34</f>
        <v>1000</v>
      </c>
      <c r="F11" s="40">
        <f>Inputs!$D$16*D11</f>
        <v>343.79830017803243</v>
      </c>
      <c r="G11" s="86">
        <f>Inputs!$D$13</f>
        <v>0.18</v>
      </c>
      <c r="H11" s="86">
        <f>Inputs!$D$12</f>
        <v>0.23</v>
      </c>
      <c r="I11" s="93">
        <f t="shared" si="2"/>
        <v>343.79830017803243</v>
      </c>
      <c r="J11" s="93">
        <f t="shared" si="3"/>
        <v>656.20169982196762</v>
      </c>
      <c r="K11" s="94">
        <f t="shared" si="4"/>
        <v>230</v>
      </c>
      <c r="L11" s="94">
        <f t="shared" si="5"/>
        <v>61.883694032045838</v>
      </c>
      <c r="M11" s="95">
        <f t="shared" si="0"/>
        <v>79.07360904094746</v>
      </c>
      <c r="N11" s="95">
        <f t="shared" si="6"/>
        <v>89.042696927006702</v>
      </c>
      <c r="O11" s="95">
        <f t="shared" si="7"/>
        <v>-140.95730307299328</v>
      </c>
    </row>
    <row r="12" spans="2:15" x14ac:dyDescent="0.25">
      <c r="B12" s="93" t="s">
        <v>59</v>
      </c>
      <c r="C12" s="115">
        <v>0.10689681863921358</v>
      </c>
      <c r="D12" s="96">
        <f t="shared" si="1"/>
        <v>629.2716402198314</v>
      </c>
      <c r="E12" s="40">
        <f>Inputs!D35</f>
        <v>1000</v>
      </c>
      <c r="F12" s="40">
        <f>Inputs!$D$16*D12</f>
        <v>314.6358201099157</v>
      </c>
      <c r="G12" s="86">
        <f>Inputs!$D$13</f>
        <v>0.18</v>
      </c>
      <c r="H12" s="86">
        <f>Inputs!$D$12</f>
        <v>0.23</v>
      </c>
      <c r="I12" s="93">
        <f t="shared" si="2"/>
        <v>314.6358201099157</v>
      </c>
      <c r="J12" s="93">
        <f t="shared" si="3"/>
        <v>685.3641798900843</v>
      </c>
      <c r="K12" s="94">
        <f t="shared" si="4"/>
        <v>230</v>
      </c>
      <c r="L12" s="94">
        <f t="shared" si="5"/>
        <v>56.634447619784822</v>
      </c>
      <c r="M12" s="95">
        <f t="shared" si="0"/>
        <v>72.366238625280616</v>
      </c>
      <c r="N12" s="95">
        <f t="shared" si="6"/>
        <v>100.99931375493456</v>
      </c>
      <c r="O12" s="95">
        <f t="shared" si="7"/>
        <v>-129.00068624506542</v>
      </c>
    </row>
    <row r="13" spans="2:15" x14ac:dyDescent="0.25">
      <c r="B13" s="93" t="s">
        <v>60</v>
      </c>
      <c r="C13" s="115">
        <v>9.1441546043295407E-2</v>
      </c>
      <c r="D13" s="96">
        <f t="shared" si="1"/>
        <v>538.290777923988</v>
      </c>
      <c r="E13" s="40">
        <f>Inputs!D36</f>
        <v>750</v>
      </c>
      <c r="F13" s="40">
        <f>Inputs!$D$16*D13</f>
        <v>269.145388961994</v>
      </c>
      <c r="G13" s="86">
        <f>Inputs!$D$13</f>
        <v>0.18</v>
      </c>
      <c r="H13" s="86">
        <f>Inputs!$D$12</f>
        <v>0.23</v>
      </c>
      <c r="I13" s="93">
        <f t="shared" si="2"/>
        <v>269.145388961994</v>
      </c>
      <c r="J13" s="93">
        <f t="shared" si="3"/>
        <v>480.854611038006</v>
      </c>
      <c r="K13" s="94">
        <f t="shared" si="4"/>
        <v>172.5</v>
      </c>
      <c r="L13" s="94">
        <f t="shared" si="5"/>
        <v>48.44617001315892</v>
      </c>
      <c r="M13" s="95">
        <f t="shared" si="0"/>
        <v>61.903439461258621</v>
      </c>
      <c r="N13" s="95">
        <f t="shared" si="6"/>
        <v>62.150390525582459</v>
      </c>
      <c r="O13" s="95">
        <f t="shared" si="7"/>
        <v>-110.34960947441755</v>
      </c>
    </row>
    <row r="14" spans="2:15" x14ac:dyDescent="0.25">
      <c r="B14" s="93" t="s">
        <v>61</v>
      </c>
      <c r="C14" s="115">
        <v>7.1986995897515296E-2</v>
      </c>
      <c r="D14" s="96">
        <f t="shared" si="1"/>
        <v>423.76728848982128</v>
      </c>
      <c r="E14" s="40">
        <f>Inputs!D37</f>
        <v>500</v>
      </c>
      <c r="F14" s="40">
        <f>Inputs!$D$16*D14</f>
        <v>211.88364424491064</v>
      </c>
      <c r="G14" s="86">
        <f>Inputs!$D$13</f>
        <v>0.18</v>
      </c>
      <c r="H14" s="86">
        <f>Inputs!$D$12</f>
        <v>0.23</v>
      </c>
      <c r="I14" s="93">
        <f t="shared" si="2"/>
        <v>211.88364424491064</v>
      </c>
      <c r="J14" s="93">
        <f t="shared" si="3"/>
        <v>288.11635575508933</v>
      </c>
      <c r="K14" s="94">
        <f t="shared" si="4"/>
        <v>115</v>
      </c>
      <c r="L14" s="94">
        <f t="shared" si="5"/>
        <v>38.139055964083916</v>
      </c>
      <c r="M14" s="95">
        <f t="shared" si="0"/>
        <v>48.733238176329451</v>
      </c>
      <c r="N14" s="95">
        <f t="shared" si="6"/>
        <v>28.127705859586627</v>
      </c>
      <c r="O14" s="95">
        <f t="shared" si="7"/>
        <v>-86.872294140413373</v>
      </c>
    </row>
    <row r="15" spans="2:15" x14ac:dyDescent="0.25">
      <c r="B15" s="93" t="s">
        <v>62</v>
      </c>
      <c r="C15" s="115">
        <v>5.0855329359857586E-2</v>
      </c>
      <c r="D15" s="96">
        <f t="shared" si="1"/>
        <v>299.37108444926088</v>
      </c>
      <c r="E15" s="40">
        <f>Inputs!D38</f>
        <v>500</v>
      </c>
      <c r="F15" s="40">
        <f>Inputs!$D$16*D15</f>
        <v>149.68554222463044</v>
      </c>
      <c r="G15" s="86">
        <f>Inputs!$D$13</f>
        <v>0.18</v>
      </c>
      <c r="H15" s="86">
        <f>Inputs!$D$12</f>
        <v>0.23</v>
      </c>
      <c r="I15" s="93">
        <f t="shared" si="2"/>
        <v>149.68554222463044</v>
      </c>
      <c r="J15" s="93">
        <f t="shared" si="3"/>
        <v>350.31445777536953</v>
      </c>
      <c r="K15" s="94">
        <f t="shared" si="4"/>
        <v>115</v>
      </c>
      <c r="L15" s="94">
        <f t="shared" si="5"/>
        <v>26.943397600433478</v>
      </c>
      <c r="M15" s="95">
        <f t="shared" si="0"/>
        <v>34.427674711665006</v>
      </c>
      <c r="N15" s="95">
        <f t="shared" si="6"/>
        <v>53.628927687901509</v>
      </c>
      <c r="O15" s="95">
        <f t="shared" si="7"/>
        <v>-61.371072312098491</v>
      </c>
    </row>
    <row r="16" spans="2:15" x14ac:dyDescent="0.25">
      <c r="B16" s="93" t="s">
        <v>63</v>
      </c>
      <c r="C16" s="115">
        <v>4.644322315968729E-2</v>
      </c>
      <c r="D16" s="96">
        <f t="shared" si="1"/>
        <v>273.39825063859439</v>
      </c>
      <c r="E16" s="40">
        <f>Inputs!D39</f>
        <v>1000</v>
      </c>
      <c r="F16" s="40">
        <f>Inputs!$D$16*D16</f>
        <v>136.6991253192972</v>
      </c>
      <c r="G16" s="86">
        <f>Inputs!$D$13</f>
        <v>0.18</v>
      </c>
      <c r="H16" s="86">
        <f>Inputs!$D$12</f>
        <v>0.23</v>
      </c>
      <c r="I16" s="93">
        <f t="shared" si="2"/>
        <v>136.6991253192972</v>
      </c>
      <c r="J16" s="93">
        <f t="shared" si="3"/>
        <v>863.3008746807028</v>
      </c>
      <c r="K16" s="94">
        <f t="shared" si="4"/>
        <v>230</v>
      </c>
      <c r="L16" s="94">
        <f t="shared" si="5"/>
        <v>24.605842557473494</v>
      </c>
      <c r="M16" s="95">
        <f t="shared" si="0"/>
        <v>31.440798823438357</v>
      </c>
      <c r="N16" s="95">
        <f t="shared" si="6"/>
        <v>173.95335861908814</v>
      </c>
      <c r="O16" s="95">
        <f t="shared" si="7"/>
        <v>-56.046641380911865</v>
      </c>
    </row>
    <row r="17" spans="2:15" x14ac:dyDescent="0.25">
      <c r="B17" s="101" t="s">
        <v>64</v>
      </c>
      <c r="C17" s="116">
        <f>AVERAGE(C5:C16)</f>
        <v>8.3333333333333329E-2</v>
      </c>
      <c r="D17" s="101">
        <f>AVERAGE(D5:D16)</f>
        <v>490.56000000000012</v>
      </c>
      <c r="E17" s="101">
        <f t="shared" ref="E17:N17" si="8">AVERAGE(E5:E16)</f>
        <v>854.16666666666663</v>
      </c>
      <c r="F17" s="101">
        <f t="shared" si="8"/>
        <v>245.28000000000006</v>
      </c>
      <c r="G17" s="88">
        <f t="shared" si="8"/>
        <v>0.17999999999999997</v>
      </c>
      <c r="H17" s="88">
        <f t="shared" si="8"/>
        <v>0.23</v>
      </c>
      <c r="I17" s="101">
        <f t="shared" si="8"/>
        <v>245.28000000000006</v>
      </c>
      <c r="J17" s="101">
        <f t="shared" si="8"/>
        <v>608.88666666666654</v>
      </c>
      <c r="K17" s="87">
        <f t="shared" si="8"/>
        <v>196.45833333333334</v>
      </c>
      <c r="L17" s="87">
        <f t="shared" si="8"/>
        <v>44.150400000000012</v>
      </c>
      <c r="M17" s="87">
        <f t="shared" si="8"/>
        <v>56.414400000000022</v>
      </c>
      <c r="N17" s="87">
        <f t="shared" si="8"/>
        <v>95.893533333333309</v>
      </c>
      <c r="O17" s="95">
        <f t="shared" si="7"/>
        <v>-100.56480000000003</v>
      </c>
    </row>
    <row r="18" spans="2:15" x14ac:dyDescent="0.25">
      <c r="B18" s="101" t="s">
        <v>22</v>
      </c>
      <c r="C18" s="116">
        <f>SUM(C5:C16)</f>
        <v>1</v>
      </c>
      <c r="D18" s="101">
        <f>Calculations!I22</f>
        <v>5886.72</v>
      </c>
      <c r="E18" s="101">
        <f>SUM(E5:E16)</f>
        <v>10250</v>
      </c>
      <c r="F18" s="101">
        <f>SUM(F5:F16)</f>
        <v>2943.3600000000006</v>
      </c>
      <c r="G18" s="101" t="s">
        <v>68</v>
      </c>
      <c r="H18" s="101" t="s">
        <v>68</v>
      </c>
      <c r="I18" s="101">
        <f t="shared" ref="I18:M18" si="9">SUM(I5:I16)</f>
        <v>2943.3600000000006</v>
      </c>
      <c r="J18" s="101">
        <f t="shared" si="9"/>
        <v>7306.6399999999985</v>
      </c>
      <c r="K18" s="87">
        <f t="shared" si="9"/>
        <v>2357.5</v>
      </c>
      <c r="L18" s="87">
        <f t="shared" si="9"/>
        <v>529.80480000000011</v>
      </c>
      <c r="M18" s="87">
        <f t="shared" si="9"/>
        <v>676.97280000000023</v>
      </c>
      <c r="N18" s="87">
        <f>L18+M18</f>
        <v>1206.7776000000003</v>
      </c>
      <c r="O18" s="95">
        <f t="shared" si="7"/>
        <v>-1150.7223999999997</v>
      </c>
    </row>
  </sheetData>
  <pageMargins left="0.7" right="0.7" top="0.75" bottom="0.75" header="0.3" footer="0.3"/>
  <pageSetup scale="5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Info</vt:lpstr>
      <vt:lpstr>Inputs</vt:lpstr>
      <vt:lpstr>Calculations</vt:lpstr>
      <vt:lpstr>Outputs</vt:lpstr>
      <vt:lpstr>Actual Performance Tracking</vt:lpstr>
      <vt:lpstr>'Actual Performance Tracking'!Print_Area</vt:lpstr>
      <vt:lpstr>Calculations!Print_Area</vt:lpstr>
      <vt:lpstr>Info!Print_Area</vt:lpstr>
      <vt:lpstr>Inputs!Print_Area</vt:lpstr>
      <vt:lpstr>Outputs!Print_Area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Kallay</dc:creator>
  <cp:lastModifiedBy>Joseph Collins</cp:lastModifiedBy>
  <cp:lastPrinted>2018-12-31T12:31:35Z</cp:lastPrinted>
  <dcterms:created xsi:type="dcterms:W3CDTF">2018-01-25T11:00:27Z</dcterms:created>
  <dcterms:modified xsi:type="dcterms:W3CDTF">2024-04-02T12:28:19Z</dcterms:modified>
</cp:coreProperties>
</file>